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15120" windowHeight="76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Avion">[1]Template!$AE$1:$AE$1</definedName>
    <definedName name="Exploit">[1]Template!$AA$1:$AA$1</definedName>
  </definedNames>
  <calcPr calcId="145621"/>
</workbook>
</file>

<file path=xl/calcChain.xml><?xml version="1.0" encoding="utf-8"?>
<calcChain xmlns="http://schemas.openxmlformats.org/spreadsheetml/2006/main">
  <c r="I222" i="1" l="1"/>
  <c r="J222" i="1"/>
  <c r="K222" i="1"/>
  <c r="L222" i="1"/>
  <c r="I213" i="1"/>
  <c r="J213" i="1"/>
  <c r="K213" i="1"/>
  <c r="L213" i="1"/>
  <c r="I209" i="1"/>
  <c r="J209" i="1"/>
  <c r="K209" i="1"/>
  <c r="L209" i="1"/>
  <c r="L207" i="1"/>
  <c r="I190" i="1"/>
  <c r="J190" i="1"/>
  <c r="K190" i="1"/>
  <c r="L190" i="1"/>
  <c r="I180" i="1"/>
  <c r="J180" i="1"/>
  <c r="K180" i="1"/>
  <c r="L180" i="1"/>
  <c r="I174" i="1"/>
  <c r="J174" i="1"/>
  <c r="K174" i="1"/>
  <c r="L174" i="1"/>
  <c r="I169" i="1"/>
  <c r="J169" i="1"/>
  <c r="K169" i="1"/>
  <c r="L169" i="1"/>
  <c r="I165" i="1"/>
  <c r="J165" i="1"/>
  <c r="K165" i="1"/>
  <c r="L165" i="1"/>
  <c r="I154" i="1"/>
  <c r="I153" i="1" s="1"/>
  <c r="J154" i="1"/>
  <c r="J153" i="1" s="1"/>
  <c r="K154" i="1"/>
  <c r="K153" i="1" s="1"/>
  <c r="L154" i="1"/>
  <c r="L153" i="1" s="1"/>
  <c r="I148" i="1"/>
  <c r="I164" i="1" s="1"/>
  <c r="I173" i="1" s="1"/>
  <c r="I187" i="1" s="1"/>
  <c r="J148" i="1"/>
  <c r="K148" i="1"/>
  <c r="L148" i="1"/>
  <c r="L164" i="1" s="1"/>
  <c r="L173" i="1" s="1"/>
  <c r="L187" i="1" s="1"/>
  <c r="I136" i="1"/>
  <c r="J136" i="1"/>
  <c r="K136" i="1"/>
  <c r="L136" i="1"/>
  <c r="I132" i="1"/>
  <c r="J132" i="1"/>
  <c r="K132" i="1"/>
  <c r="L132" i="1"/>
  <c r="I129" i="1"/>
  <c r="J129" i="1"/>
  <c r="J127" i="1" s="1"/>
  <c r="K129" i="1"/>
  <c r="K127" i="1" s="1"/>
  <c r="L129" i="1"/>
  <c r="L127" i="1" s="1"/>
  <c r="I127" i="1"/>
  <c r="I122" i="1"/>
  <c r="J122" i="1"/>
  <c r="K122" i="1"/>
  <c r="L122" i="1"/>
  <c r="I116" i="1"/>
  <c r="I115" i="1" s="1"/>
  <c r="J116" i="1"/>
  <c r="J115" i="1" s="1"/>
  <c r="K116" i="1"/>
  <c r="K115" i="1" s="1"/>
  <c r="L116" i="1"/>
  <c r="L115" i="1" s="1"/>
  <c r="I108" i="1"/>
  <c r="I107" i="1" s="1"/>
  <c r="J108" i="1"/>
  <c r="J107" i="1" s="1"/>
  <c r="K108" i="1"/>
  <c r="K107" i="1" s="1"/>
  <c r="L108" i="1"/>
  <c r="L107" i="1" s="1"/>
  <c r="I99" i="1"/>
  <c r="I97" i="1" s="1"/>
  <c r="J99" i="1"/>
  <c r="J97" i="1" s="1"/>
  <c r="K99" i="1"/>
  <c r="K97" i="1" s="1"/>
  <c r="L99" i="1"/>
  <c r="L97" i="1" s="1"/>
  <c r="I92" i="1"/>
  <c r="J92" i="1"/>
  <c r="K92" i="1"/>
  <c r="L92" i="1"/>
  <c r="I78" i="1"/>
  <c r="J78" i="1"/>
  <c r="K78" i="1"/>
  <c r="L78" i="1"/>
  <c r="I75" i="1"/>
  <c r="J75" i="1"/>
  <c r="K75" i="1"/>
  <c r="L75" i="1"/>
  <c r="I67" i="1"/>
  <c r="I66" i="1" s="1"/>
  <c r="J67" i="1"/>
  <c r="J66" i="1" s="1"/>
  <c r="K67" i="1"/>
  <c r="K66" i="1" s="1"/>
  <c r="L67" i="1"/>
  <c r="L66" i="1" s="1"/>
  <c r="I63" i="1"/>
  <c r="J63" i="1"/>
  <c r="K63" i="1"/>
  <c r="L63" i="1"/>
  <c r="I59" i="1"/>
  <c r="J59" i="1"/>
  <c r="K59" i="1"/>
  <c r="L59" i="1"/>
  <c r="I56" i="1"/>
  <c r="J56" i="1"/>
  <c r="K56" i="1"/>
  <c r="L56" i="1"/>
  <c r="I53" i="1"/>
  <c r="I52" i="1" s="1"/>
  <c r="J53" i="1"/>
  <c r="K53" i="1"/>
  <c r="K52" i="1" s="1"/>
  <c r="L53" i="1"/>
  <c r="L52" i="1" s="1"/>
  <c r="I45" i="1"/>
  <c r="J45" i="1"/>
  <c r="K45" i="1"/>
  <c r="L45" i="1"/>
  <c r="I25" i="1"/>
  <c r="I29" i="1" s="1"/>
  <c r="J25" i="1"/>
  <c r="J29" i="1" s="1"/>
  <c r="K25" i="1"/>
  <c r="K29" i="1" s="1"/>
  <c r="L25" i="1"/>
  <c r="L29" i="1" s="1"/>
  <c r="I22" i="1"/>
  <c r="J22" i="1"/>
  <c r="K22" i="1"/>
  <c r="L22" i="1"/>
  <c r="L193" i="1" l="1"/>
  <c r="L196" i="1" s="1"/>
  <c r="L206" i="1" s="1"/>
  <c r="L205" i="1" s="1"/>
  <c r="I193" i="1"/>
  <c r="I196" i="1" s="1"/>
  <c r="I206" i="1" s="1"/>
  <c r="I114" i="1"/>
  <c r="J52" i="1"/>
  <c r="J42" i="1" s="1"/>
  <c r="J91" i="1"/>
  <c r="I91" i="1"/>
  <c r="J164" i="1"/>
  <c r="J173" i="1" s="1"/>
  <c r="J187" i="1" s="1"/>
  <c r="L42" i="1"/>
  <c r="K42" i="1"/>
  <c r="J114" i="1"/>
  <c r="K164" i="1"/>
  <c r="K173" i="1" s="1"/>
  <c r="K187" i="1" s="1"/>
  <c r="K114" i="1"/>
  <c r="L218" i="1"/>
  <c r="K207" i="1" s="1"/>
  <c r="L114" i="1"/>
  <c r="K91" i="1"/>
  <c r="L91" i="1"/>
  <c r="I42" i="1"/>
  <c r="I62" i="1"/>
  <c r="L62" i="1"/>
  <c r="K62" i="1"/>
  <c r="J62" i="1"/>
  <c r="I579" i="1"/>
  <c r="J579" i="1"/>
  <c r="K579" i="1"/>
  <c r="L579" i="1"/>
  <c r="H579" i="1"/>
  <c r="I567" i="1"/>
  <c r="J567" i="1"/>
  <c r="K567" i="1"/>
  <c r="L567" i="1"/>
  <c r="H567" i="1"/>
  <c r="I557" i="1"/>
  <c r="J557" i="1"/>
  <c r="K557" i="1"/>
  <c r="L557" i="1"/>
  <c r="H557" i="1"/>
  <c r="I548" i="1"/>
  <c r="J548" i="1"/>
  <c r="K548" i="1"/>
  <c r="L548" i="1"/>
  <c r="H548" i="1"/>
  <c r="I538" i="1"/>
  <c r="J538" i="1"/>
  <c r="K538" i="1"/>
  <c r="L538" i="1"/>
  <c r="H538" i="1"/>
  <c r="I523" i="1"/>
  <c r="J523" i="1"/>
  <c r="K523" i="1"/>
  <c r="L523" i="1"/>
  <c r="H523" i="1"/>
  <c r="I499" i="1"/>
  <c r="J499" i="1"/>
  <c r="K499" i="1"/>
  <c r="L499" i="1"/>
  <c r="H499" i="1"/>
  <c r="I480" i="1"/>
  <c r="J480" i="1"/>
  <c r="K480" i="1"/>
  <c r="L480" i="1"/>
  <c r="H480" i="1"/>
  <c r="I461" i="1"/>
  <c r="J461" i="1"/>
  <c r="K461" i="1"/>
  <c r="L461" i="1"/>
  <c r="H461" i="1"/>
  <c r="I436" i="1"/>
  <c r="J436" i="1"/>
  <c r="K436" i="1"/>
  <c r="L436" i="1"/>
  <c r="H436" i="1"/>
  <c r="I376" i="1"/>
  <c r="J376" i="1"/>
  <c r="K376" i="1"/>
  <c r="L376" i="1"/>
  <c r="H376" i="1"/>
  <c r="I331" i="1"/>
  <c r="J331" i="1"/>
  <c r="K331" i="1"/>
  <c r="L331" i="1"/>
  <c r="H331" i="1"/>
  <c r="I290" i="1"/>
  <c r="J290" i="1"/>
  <c r="K290" i="1"/>
  <c r="L290" i="1"/>
  <c r="H290" i="1"/>
  <c r="L280" i="1"/>
  <c r="I280" i="1"/>
  <c r="J280" i="1"/>
  <c r="K280" i="1"/>
  <c r="H280" i="1"/>
  <c r="I271" i="1"/>
  <c r="J271" i="1"/>
  <c r="K271" i="1"/>
  <c r="L271" i="1"/>
  <c r="H271" i="1"/>
  <c r="I262" i="1"/>
  <c r="J262" i="1"/>
  <c r="K262" i="1"/>
  <c r="L262" i="1"/>
  <c r="H262" i="1"/>
  <c r="I253" i="1"/>
  <c r="J253" i="1"/>
  <c r="K253" i="1"/>
  <c r="L253" i="1"/>
  <c r="H253" i="1"/>
  <c r="I244" i="1"/>
  <c r="J244" i="1"/>
  <c r="K244" i="1"/>
  <c r="L244" i="1"/>
  <c r="H244" i="1"/>
  <c r="I233" i="1"/>
  <c r="J233" i="1"/>
  <c r="K233" i="1"/>
  <c r="L233" i="1"/>
  <c r="H233" i="1"/>
  <c r="I203" i="1"/>
  <c r="J203" i="1"/>
  <c r="K203" i="1"/>
  <c r="L203" i="1"/>
  <c r="H203" i="1"/>
  <c r="I146" i="1"/>
  <c r="J146" i="1"/>
  <c r="K146" i="1"/>
  <c r="L146" i="1"/>
  <c r="H146" i="1"/>
  <c r="I89" i="1"/>
  <c r="J89" i="1"/>
  <c r="K89" i="1"/>
  <c r="L89" i="1"/>
  <c r="H89" i="1"/>
  <c r="I40" i="1"/>
  <c r="J40" i="1"/>
  <c r="K40" i="1"/>
  <c r="L40" i="1"/>
  <c r="H40" i="1"/>
  <c r="K193" i="1" l="1"/>
  <c r="K196" i="1" s="1"/>
  <c r="K206" i="1" s="1"/>
  <c r="K205" i="1" s="1"/>
  <c r="K218" i="1" s="1"/>
  <c r="J207" i="1" s="1"/>
  <c r="J205" i="1" s="1"/>
  <c r="J218" i="1" s="1"/>
  <c r="I207" i="1" s="1"/>
  <c r="I205" i="1" s="1"/>
  <c r="I218" i="1" s="1"/>
  <c r="J193" i="1"/>
  <c r="J196" i="1" s="1"/>
  <c r="J206" i="1" s="1"/>
  <c r="I141" i="1"/>
  <c r="I550" i="1" s="1"/>
  <c r="L83" i="1"/>
  <c r="L561" i="1" s="1"/>
  <c r="K83" i="1"/>
  <c r="K561" i="1" s="1"/>
  <c r="J141" i="1"/>
  <c r="J550" i="1" s="1"/>
  <c r="K141" i="1"/>
  <c r="K550" i="1" s="1"/>
  <c r="I83" i="1"/>
  <c r="I561" i="1" s="1"/>
  <c r="J83" i="1"/>
  <c r="J561" i="1" s="1"/>
  <c r="L141" i="1"/>
  <c r="L550" i="1" s="1"/>
  <c r="I394" i="1"/>
  <c r="J394" i="1"/>
  <c r="K394" i="1"/>
  <c r="L394" i="1"/>
  <c r="K295" i="1"/>
  <c r="J295" i="1"/>
  <c r="I295" i="1"/>
  <c r="H295" i="1"/>
  <c r="I276" i="1"/>
  <c r="J276" i="1"/>
  <c r="K276" i="1"/>
  <c r="H276" i="1"/>
  <c r="I286" i="1"/>
  <c r="J286" i="1"/>
  <c r="K286" i="1"/>
  <c r="H286" i="1"/>
  <c r="J267" i="1"/>
  <c r="K267" i="1"/>
  <c r="I267" i="1"/>
  <c r="H267" i="1"/>
  <c r="J258" i="1"/>
  <c r="K258" i="1"/>
  <c r="I258" i="1"/>
  <c r="H258" i="1"/>
  <c r="J238" i="1"/>
  <c r="K238" i="1"/>
  <c r="I238" i="1"/>
  <c r="H238" i="1"/>
  <c r="J249" i="1"/>
  <c r="K249" i="1"/>
  <c r="I249" i="1"/>
  <c r="H249" i="1"/>
  <c r="L379" i="1" l="1"/>
  <c r="L380" i="1"/>
  <c r="L383" i="1"/>
  <c r="L384" i="1" s="1"/>
  <c r="L438" i="1"/>
  <c r="L439" i="1"/>
  <c r="L440" i="1"/>
  <c r="L441" i="1"/>
  <c r="L445" i="1"/>
  <c r="L446" i="1"/>
  <c r="L447" i="1"/>
  <c r="L451" i="1"/>
  <c r="L453" i="1"/>
  <c r="L455" i="1"/>
  <c r="L463" i="1"/>
  <c r="L464" i="1"/>
  <c r="L465" i="1"/>
  <c r="L466" i="1"/>
  <c r="L468" i="1"/>
  <c r="L469" i="1"/>
  <c r="L470" i="1"/>
  <c r="L472" i="1"/>
  <c r="L473" i="1"/>
  <c r="L474" i="1"/>
  <c r="L476" i="1"/>
  <c r="L525" i="1"/>
  <c r="L531" i="1" s="1"/>
  <c r="L526" i="1"/>
  <c r="L527" i="1" s="1"/>
  <c r="L528" i="1"/>
  <c r="L529" i="1"/>
  <c r="L532" i="1"/>
  <c r="L540" i="1"/>
  <c r="L541" i="1"/>
  <c r="L542" i="1"/>
  <c r="L543" i="1"/>
  <c r="L551" i="1"/>
  <c r="L552" i="1"/>
  <c r="L559" i="1"/>
  <c r="L560" i="1"/>
  <c r="L562" i="1"/>
  <c r="L569" i="1"/>
  <c r="L571" i="1" s="1"/>
  <c r="L581" i="1"/>
  <c r="L583" i="1" s="1"/>
  <c r="L584" i="1"/>
  <c r="L585" i="1"/>
  <c r="L582" i="1" l="1"/>
  <c r="L573" i="1"/>
  <c r="L570" i="1"/>
  <c r="L530" i="1"/>
  <c r="L450" i="1"/>
  <c r="L442" i="1"/>
  <c r="L443" i="1" s="1"/>
  <c r="L444" i="1" s="1"/>
  <c r="L475" i="1"/>
  <c r="L467" i="1"/>
  <c r="L574" i="1"/>
  <c r="L533" i="1"/>
  <c r="L448" i="1"/>
  <c r="L449" i="1" s="1"/>
  <c r="L572" i="1"/>
  <c r="L471" i="1" l="1"/>
  <c r="H25" i="1"/>
  <c r="H29" i="1" s="1"/>
  <c r="H581" i="1"/>
  <c r="H582" i="1" s="1"/>
  <c r="I581" i="1"/>
  <c r="I583" i="1" s="1"/>
  <c r="J581" i="1"/>
  <c r="J583" i="1" s="1"/>
  <c r="K581" i="1"/>
  <c r="K583" i="1" s="1"/>
  <c r="H584" i="1"/>
  <c r="I584" i="1"/>
  <c r="J584" i="1"/>
  <c r="K584" i="1"/>
  <c r="H585" i="1"/>
  <c r="I585" i="1"/>
  <c r="J585" i="1"/>
  <c r="K585" i="1"/>
  <c r="I582" i="1" l="1"/>
  <c r="K582" i="1"/>
  <c r="H583" i="1"/>
  <c r="J582" i="1"/>
  <c r="K569" i="1"/>
  <c r="K573" i="1" s="1"/>
  <c r="J569" i="1"/>
  <c r="J571" i="1" s="1"/>
  <c r="I569" i="1"/>
  <c r="I573" i="1" s="1"/>
  <c r="K562" i="1"/>
  <c r="J562" i="1"/>
  <c r="I562" i="1"/>
  <c r="K560" i="1"/>
  <c r="J560" i="1"/>
  <c r="I560" i="1"/>
  <c r="K559" i="1"/>
  <c r="J559" i="1"/>
  <c r="I559" i="1"/>
  <c r="K552" i="1"/>
  <c r="J552" i="1"/>
  <c r="I552" i="1"/>
  <c r="K551" i="1"/>
  <c r="J551" i="1"/>
  <c r="I551" i="1"/>
  <c r="K543" i="1"/>
  <c r="J543" i="1"/>
  <c r="I543" i="1"/>
  <c r="K542" i="1"/>
  <c r="J542" i="1"/>
  <c r="I542" i="1"/>
  <c r="K541" i="1"/>
  <c r="J541" i="1"/>
  <c r="I541" i="1"/>
  <c r="K540" i="1"/>
  <c r="J540" i="1"/>
  <c r="I540" i="1"/>
  <c r="K529" i="1"/>
  <c r="J529" i="1"/>
  <c r="I529" i="1"/>
  <c r="K528" i="1"/>
  <c r="J528" i="1"/>
  <c r="I528" i="1"/>
  <c r="K526" i="1"/>
  <c r="K527" i="1" s="1"/>
  <c r="J526" i="1"/>
  <c r="J527" i="1" s="1"/>
  <c r="I526" i="1"/>
  <c r="I527" i="1" s="1"/>
  <c r="H526" i="1"/>
  <c r="H527" i="1" s="1"/>
  <c r="K525" i="1"/>
  <c r="K531" i="1" s="1"/>
  <c r="J525" i="1"/>
  <c r="J531" i="1" s="1"/>
  <c r="I525" i="1"/>
  <c r="I531" i="1" s="1"/>
  <c r="K516" i="1"/>
  <c r="J516" i="1"/>
  <c r="I516" i="1"/>
  <c r="K515" i="1"/>
  <c r="J515" i="1"/>
  <c r="I515" i="1"/>
  <c r="K514" i="1"/>
  <c r="J514" i="1"/>
  <c r="I514" i="1"/>
  <c r="H514" i="1"/>
  <c r="K513" i="1"/>
  <c r="J513" i="1"/>
  <c r="I513" i="1"/>
  <c r="K510" i="1"/>
  <c r="J510" i="1"/>
  <c r="I510" i="1"/>
  <c r="K509" i="1"/>
  <c r="J509" i="1"/>
  <c r="I509" i="1"/>
  <c r="K508" i="1"/>
  <c r="J508" i="1"/>
  <c r="I508" i="1"/>
  <c r="K507" i="1"/>
  <c r="J507" i="1"/>
  <c r="I507" i="1"/>
  <c r="H507" i="1"/>
  <c r="K504" i="1"/>
  <c r="J504" i="1"/>
  <c r="I504" i="1"/>
  <c r="K503" i="1"/>
  <c r="J503" i="1"/>
  <c r="I503" i="1"/>
  <c r="K502" i="1"/>
  <c r="J502" i="1"/>
  <c r="I502" i="1"/>
  <c r="K476" i="1"/>
  <c r="J476" i="1"/>
  <c r="I476" i="1"/>
  <c r="K474" i="1"/>
  <c r="J474" i="1"/>
  <c r="I474" i="1"/>
  <c r="K473" i="1"/>
  <c r="J473" i="1"/>
  <c r="I473" i="1"/>
  <c r="K472" i="1"/>
  <c r="J472" i="1"/>
  <c r="I472" i="1"/>
  <c r="K470" i="1"/>
  <c r="J470" i="1"/>
  <c r="I470" i="1"/>
  <c r="H470" i="1"/>
  <c r="K469" i="1"/>
  <c r="J469" i="1"/>
  <c r="I469" i="1"/>
  <c r="H469" i="1"/>
  <c r="K468" i="1"/>
  <c r="J468" i="1"/>
  <c r="I468" i="1"/>
  <c r="H468" i="1"/>
  <c r="K466" i="1"/>
  <c r="J466" i="1"/>
  <c r="I466" i="1"/>
  <c r="H466" i="1"/>
  <c r="K465" i="1"/>
  <c r="J465" i="1"/>
  <c r="I465" i="1"/>
  <c r="K464" i="1"/>
  <c r="J464" i="1"/>
  <c r="I464" i="1"/>
  <c r="H464" i="1"/>
  <c r="K463" i="1"/>
  <c r="J463" i="1"/>
  <c r="I463" i="1"/>
  <c r="H463" i="1"/>
  <c r="K455" i="1"/>
  <c r="J455" i="1"/>
  <c r="I455" i="1"/>
  <c r="K453" i="1"/>
  <c r="J453" i="1"/>
  <c r="I453" i="1"/>
  <c r="K451" i="1"/>
  <c r="J451" i="1"/>
  <c r="I451" i="1"/>
  <c r="K447" i="1"/>
  <c r="J447" i="1"/>
  <c r="I447" i="1"/>
  <c r="K446" i="1"/>
  <c r="J446" i="1"/>
  <c r="I446" i="1"/>
  <c r="K445" i="1"/>
  <c r="J445" i="1"/>
  <c r="I445" i="1"/>
  <c r="K441" i="1"/>
  <c r="J441" i="1"/>
  <c r="I441" i="1"/>
  <c r="K440" i="1"/>
  <c r="J440" i="1"/>
  <c r="I440" i="1"/>
  <c r="K439" i="1"/>
  <c r="J439" i="1"/>
  <c r="I439" i="1"/>
  <c r="K438" i="1"/>
  <c r="J438" i="1"/>
  <c r="I438" i="1"/>
  <c r="K383" i="1"/>
  <c r="K384" i="1" s="1"/>
  <c r="J383" i="1"/>
  <c r="J384" i="1" s="1"/>
  <c r="I383" i="1"/>
  <c r="I384" i="1" s="1"/>
  <c r="K380" i="1"/>
  <c r="J380" i="1"/>
  <c r="I380" i="1"/>
  <c r="H380" i="1"/>
  <c r="K379" i="1"/>
  <c r="J379" i="1"/>
  <c r="I379" i="1"/>
  <c r="K340" i="1"/>
  <c r="J340" i="1" s="1"/>
  <c r="I340" i="1" s="1"/>
  <c r="H340" i="1" s="1"/>
  <c r="K339" i="1"/>
  <c r="J339" i="1" s="1"/>
  <c r="I339" i="1" s="1"/>
  <c r="H339" i="1" s="1"/>
  <c r="H222" i="1"/>
  <c r="H213" i="1"/>
  <c r="H209" i="1"/>
  <c r="H207" i="1"/>
  <c r="H190" i="1"/>
  <c r="H180" i="1"/>
  <c r="H174" i="1"/>
  <c r="H169" i="1"/>
  <c r="H165" i="1"/>
  <c r="H154" i="1"/>
  <c r="H465" i="1" s="1"/>
  <c r="H148" i="1"/>
  <c r="H136" i="1"/>
  <c r="H132" i="1"/>
  <c r="H129" i="1"/>
  <c r="H515" i="1" s="1"/>
  <c r="H122" i="1"/>
  <c r="H393" i="1" s="1"/>
  <c r="H394" i="1" s="1"/>
  <c r="H116" i="1"/>
  <c r="H516" i="1" s="1"/>
  <c r="H108" i="1"/>
  <c r="H107" i="1" s="1"/>
  <c r="H99" i="1"/>
  <c r="H97" i="1" s="1"/>
  <c r="H92" i="1"/>
  <c r="H78" i="1"/>
  <c r="H441" i="1" s="1"/>
  <c r="H75" i="1"/>
  <c r="H67" i="1"/>
  <c r="H66" i="1" s="1"/>
  <c r="H63" i="1"/>
  <c r="H59" i="1"/>
  <c r="H56" i="1"/>
  <c r="H53" i="1"/>
  <c r="H45" i="1"/>
  <c r="H22" i="1"/>
  <c r="H542" i="1" s="1"/>
  <c r="I450" i="1" l="1"/>
  <c r="I475" i="1"/>
  <c r="K442" i="1"/>
  <c r="J450" i="1"/>
  <c r="H52" i="1"/>
  <c r="H510" i="1" s="1"/>
  <c r="I483" i="1"/>
  <c r="I484" i="1"/>
  <c r="H485" i="1"/>
  <c r="K487" i="1"/>
  <c r="J488" i="1"/>
  <c r="I489" i="1"/>
  <c r="I491" i="1"/>
  <c r="I492" i="1"/>
  <c r="K482" i="1"/>
  <c r="J483" i="1"/>
  <c r="J484" i="1"/>
  <c r="I485" i="1"/>
  <c r="H487" i="1"/>
  <c r="K488" i="1"/>
  <c r="J489" i="1"/>
  <c r="J492" i="1"/>
  <c r="J493" i="1"/>
  <c r="K443" i="1"/>
  <c r="K444" i="1" s="1"/>
  <c r="J467" i="1"/>
  <c r="J471" i="1" s="1"/>
  <c r="K475" i="1"/>
  <c r="H472" i="1"/>
  <c r="H491" i="1" s="1"/>
  <c r="K450" i="1"/>
  <c r="I482" i="1"/>
  <c r="J485" i="1"/>
  <c r="J487" i="1"/>
  <c r="K493" i="1"/>
  <c r="K495" i="1"/>
  <c r="J505" i="1"/>
  <c r="J532" i="1" s="1"/>
  <c r="J572" i="1"/>
  <c r="H543" i="1"/>
  <c r="I495" i="1"/>
  <c r="I533" i="1"/>
  <c r="I530" i="1"/>
  <c r="H482" i="1"/>
  <c r="K483" i="1"/>
  <c r="K484" i="1"/>
  <c r="I487" i="1"/>
  <c r="H488" i="1"/>
  <c r="K491" i="1"/>
  <c r="K485" i="1"/>
  <c r="K505" i="1"/>
  <c r="K532" i="1" s="1"/>
  <c r="J475" i="1"/>
  <c r="K571" i="1"/>
  <c r="H127" i="1"/>
  <c r="H447" i="1" s="1"/>
  <c r="I505" i="1"/>
  <c r="I532" i="1" s="1"/>
  <c r="I511" i="1"/>
  <c r="I517" i="1"/>
  <c r="K574" i="1"/>
  <c r="H473" i="1"/>
  <c r="H492" i="1" s="1"/>
  <c r="H379" i="1"/>
  <c r="I442" i="1"/>
  <c r="I443" i="1" s="1"/>
  <c r="I444" i="1" s="1"/>
  <c r="K492" i="1"/>
  <c r="J511" i="1"/>
  <c r="J517" i="1"/>
  <c r="J533" i="1"/>
  <c r="J530" i="1"/>
  <c r="K570" i="1"/>
  <c r="H388" i="1"/>
  <c r="H484" i="1"/>
  <c r="J448" i="1"/>
  <c r="J449" i="1" s="1"/>
  <c r="H483" i="1"/>
  <c r="I488" i="1"/>
  <c r="K489" i="1"/>
  <c r="I493" i="1"/>
  <c r="K511" i="1"/>
  <c r="K517" i="1"/>
  <c r="K533" i="1"/>
  <c r="K530" i="1"/>
  <c r="K572" i="1"/>
  <c r="H504" i="1"/>
  <c r="H453" i="1"/>
  <c r="H439" i="1"/>
  <c r="J442" i="1"/>
  <c r="J443" i="1" s="1"/>
  <c r="J444" i="1" s="1"/>
  <c r="I448" i="1"/>
  <c r="I449" i="1" s="1"/>
  <c r="H455" i="1"/>
  <c r="H467" i="1"/>
  <c r="J491" i="1"/>
  <c r="J495" i="1"/>
  <c r="H513" i="1"/>
  <c r="H517" i="1" s="1"/>
  <c r="H91" i="1"/>
  <c r="H569" i="1"/>
  <c r="K467" i="1"/>
  <c r="H489" i="1"/>
  <c r="I572" i="1"/>
  <c r="I574" i="1"/>
  <c r="I570" i="1"/>
  <c r="I571" i="1"/>
  <c r="H440" i="1"/>
  <c r="H62" i="1"/>
  <c r="H503" i="1"/>
  <c r="H153" i="1"/>
  <c r="H164" i="1" s="1"/>
  <c r="K448" i="1"/>
  <c r="K449" i="1" s="1"/>
  <c r="I467" i="1"/>
  <c r="J482" i="1"/>
  <c r="J573" i="1"/>
  <c r="H115" i="1"/>
  <c r="J570" i="1"/>
  <c r="J574" i="1"/>
  <c r="H383" i="1"/>
  <c r="H384" i="1" s="1"/>
  <c r="H529" i="1"/>
  <c r="H530" i="1" s="1"/>
  <c r="J486" i="1" l="1"/>
  <c r="K494" i="1"/>
  <c r="J494" i="1"/>
  <c r="H541" i="1"/>
  <c r="J518" i="1"/>
  <c r="I494" i="1"/>
  <c r="H508" i="1"/>
  <c r="H442" i="1"/>
  <c r="K518" i="1"/>
  <c r="I518" i="1"/>
  <c r="H42" i="1"/>
  <c r="H438" i="1" s="1"/>
  <c r="H559" i="1"/>
  <c r="H552" i="1"/>
  <c r="H173" i="1"/>
  <c r="H187" i="1" s="1"/>
  <c r="H560" i="1"/>
  <c r="H486" i="1"/>
  <c r="H471" i="1"/>
  <c r="H540" i="1"/>
  <c r="H509" i="1"/>
  <c r="I471" i="1"/>
  <c r="I490" i="1" s="1"/>
  <c r="I486" i="1"/>
  <c r="H573" i="1"/>
  <c r="H571" i="1"/>
  <c r="H572" i="1"/>
  <c r="H574" i="1"/>
  <c r="H570" i="1"/>
  <c r="H446" i="1"/>
  <c r="H114" i="1"/>
  <c r="K486" i="1"/>
  <c r="K471" i="1"/>
  <c r="H445" i="1"/>
  <c r="H141" i="1" l="1"/>
  <c r="H551" i="1" s="1"/>
  <c r="H511" i="1"/>
  <c r="H83" i="1"/>
  <c r="H525" i="1" s="1"/>
  <c r="H531" i="1" s="1"/>
  <c r="H443" i="1"/>
  <c r="H451" i="1"/>
  <c r="H448" i="1"/>
  <c r="H449" i="1" s="1"/>
  <c r="H490" i="1"/>
  <c r="H193" i="1"/>
  <c r="H474" i="1"/>
  <c r="K490" i="1"/>
  <c r="J490" i="1"/>
  <c r="H450" i="1"/>
  <c r="H550" i="1" l="1"/>
  <c r="H561" i="1"/>
  <c r="H444" i="1"/>
  <c r="H493" i="1"/>
  <c r="H502" i="1"/>
  <c r="H505" i="1" s="1"/>
  <c r="H196" i="1"/>
  <c r="H206" i="1" s="1"/>
  <c r="H205" i="1" s="1"/>
  <c r="H218" i="1" s="1"/>
  <c r="H562" i="1"/>
  <c r="H528" i="1"/>
  <c r="H533" i="1" s="1"/>
  <c r="H476" i="1"/>
  <c r="H495" i="1" s="1"/>
  <c r="H532" i="1" l="1"/>
  <c r="H518" i="1"/>
  <c r="H475" i="1"/>
  <c r="H494" i="1" s="1"/>
</calcChain>
</file>

<file path=xl/sharedStrings.xml><?xml version="1.0" encoding="utf-8"?>
<sst xmlns="http://schemas.openxmlformats.org/spreadsheetml/2006/main" count="519" uniqueCount="401">
  <si>
    <t>Pax - Taxi Aérien</t>
  </si>
  <si>
    <t>&lt; 5.700 Kg</t>
  </si>
  <si>
    <t>Codes</t>
  </si>
  <si>
    <t>20/28</t>
  </si>
  <si>
    <t>22/27</t>
  </si>
  <si>
    <t>5,4/5,5,1</t>
  </si>
  <si>
    <t>280/1</t>
  </si>
  <si>
    <t>282/3</t>
  </si>
  <si>
    <t>284/8</t>
  </si>
  <si>
    <t>285/8</t>
  </si>
  <si>
    <t>29/58</t>
  </si>
  <si>
    <t>30/36</t>
  </si>
  <si>
    <t>30/31</t>
  </si>
  <si>
    <t>5,5,1/5,6</t>
  </si>
  <si>
    <t>40/41</t>
  </si>
  <si>
    <t>50/53</t>
  </si>
  <si>
    <t>51/53</t>
  </si>
  <si>
    <t>54/58</t>
  </si>
  <si>
    <t>490/1</t>
  </si>
  <si>
    <t>20/58</t>
  </si>
  <si>
    <t>10/15</t>
  </si>
  <si>
    <t>160/5</t>
  </si>
  <si>
    <t>163/5</t>
  </si>
  <si>
    <t>17/49</t>
  </si>
  <si>
    <t>170/4</t>
  </si>
  <si>
    <t>178/9</t>
  </si>
  <si>
    <t>42/48</t>
  </si>
  <si>
    <t>430/8</t>
  </si>
  <si>
    <t>440/4</t>
  </si>
  <si>
    <t>450/3</t>
  </si>
  <si>
    <t>454/9</t>
  </si>
  <si>
    <t>47/48</t>
  </si>
  <si>
    <t>492/3</t>
  </si>
  <si>
    <t>10/49</t>
  </si>
  <si>
    <t>70/74</t>
  </si>
  <si>
    <t>60/64</t>
  </si>
  <si>
    <t>600/8</t>
  </si>
  <si>
    <t>631/4</t>
  </si>
  <si>
    <t>635/7</t>
  </si>
  <si>
    <t>640/8</t>
  </si>
  <si>
    <t>752/9</t>
  </si>
  <si>
    <t>652/9</t>
  </si>
  <si>
    <t>764/9</t>
  </si>
  <si>
    <t>664/8</t>
  </si>
  <si>
    <t>67/77</t>
  </si>
  <si>
    <t>670/3</t>
  </si>
  <si>
    <t>(+)/(-)</t>
  </si>
  <si>
    <t>14P</t>
  </si>
  <si>
    <t>791/2</t>
  </si>
  <si>
    <t>691/2</t>
  </si>
  <si>
    <t>694/6</t>
  </si>
  <si>
    <t>Ctrl</t>
  </si>
  <si>
    <t>29/40/41/490</t>
  </si>
  <si>
    <t>50/53/54</t>
  </si>
  <si>
    <t>(B+C+D)</t>
  </si>
  <si>
    <t>(A+E)</t>
  </si>
  <si>
    <t>16/17/19</t>
  </si>
  <si>
    <t>42/48/492</t>
  </si>
  <si>
    <t>(G+H+I)</t>
  </si>
  <si>
    <t>(G+H)</t>
  </si>
  <si>
    <t xml:space="preserve">     (10/15 + 16 + 17 + 19 + 42  - 20/28 - 29)</t>
  </si>
  <si>
    <t xml:space="preserve">     (3+40+41+490) - (44+45+46+47+492)</t>
  </si>
  <si>
    <t>(50/53 + 54/58) - (43)</t>
  </si>
  <si>
    <t>71/72/74</t>
  </si>
  <si>
    <t>630/631</t>
  </si>
  <si>
    <t>75-65</t>
  </si>
  <si>
    <t>76-66</t>
  </si>
  <si>
    <t>70 / 100</t>
  </si>
  <si>
    <t>70/74-60-61</t>
  </si>
  <si>
    <t>VA / 70</t>
  </si>
  <si>
    <t>10/15 / 20/58</t>
  </si>
  <si>
    <t>CF</t>
  </si>
  <si>
    <t>9904 / 70</t>
  </si>
  <si>
    <t>9904 / (70+74)</t>
  </si>
  <si>
    <t>62 / 100</t>
  </si>
  <si>
    <t>62 / 9088</t>
  </si>
  <si>
    <t>9088 / 100</t>
  </si>
  <si>
    <t xml:space="preserve"> </t>
  </si>
  <si>
    <t>(+)/(-)5,1</t>
  </si>
  <si>
    <t>(-)</t>
  </si>
  <si>
    <t>(+)/(-)
5,1</t>
  </si>
  <si>
    <t>(+)/(-) 5,12</t>
  </si>
  <si>
    <t>(70/74 - 60 -61)</t>
  </si>
  <si>
    <t>Vol 1.1</t>
  </si>
  <si>
    <t>Vol 6</t>
  </si>
  <si>
    <t>Vol 5.10</t>
  </si>
  <si>
    <t>8121 + 8122</t>
  </si>
  <si>
    <t>210 + 211</t>
  </si>
  <si>
    <t>9901/650</t>
  </si>
  <si>
    <t>(9903+650) / 20/58</t>
  </si>
  <si>
    <t>Vol.</t>
  </si>
  <si>
    <t>Vol. 4</t>
  </si>
  <si>
    <t>Vol 5.2.2</t>
  </si>
  <si>
    <t>Vol 5.3.1</t>
  </si>
  <si>
    <t>Vol 5.3.2</t>
  </si>
  <si>
    <t>Vol 5.3.3</t>
  </si>
  <si>
    <t>Vol 5.3.4</t>
  </si>
  <si>
    <t>Vol 5.3.5</t>
  </si>
  <si>
    <t>Vol 5.3.6</t>
  </si>
  <si>
    <t>Nom entreprise</t>
  </si>
  <si>
    <t>Information générale</t>
  </si>
  <si>
    <t>Nom</t>
  </si>
  <si>
    <t>Fonction</t>
  </si>
  <si>
    <t>Signature</t>
  </si>
  <si>
    <t>Code postal</t>
  </si>
  <si>
    <t>Commune</t>
  </si>
  <si>
    <t>Adresse</t>
  </si>
  <si>
    <t>Numéro d'entreprise</t>
  </si>
  <si>
    <t>Forme juridique</t>
  </si>
  <si>
    <t>signataire</t>
  </si>
  <si>
    <t>Nombre de mois</t>
  </si>
  <si>
    <t>Personnel</t>
  </si>
  <si>
    <t>Information financière</t>
  </si>
  <si>
    <t>Bilan après répartition</t>
  </si>
  <si>
    <t>ACTIF</t>
  </si>
  <si>
    <t>ACTIFS IMMOBILISES</t>
  </si>
  <si>
    <t>Frais d'établissement</t>
  </si>
  <si>
    <t>Immobilisations incorporelles</t>
  </si>
  <si>
    <t>Immobilisations corporelles</t>
  </si>
  <si>
    <t xml:space="preserve">  Terrains et constructions</t>
  </si>
  <si>
    <t xml:space="preserve">  Installations, machines et outillage</t>
  </si>
  <si>
    <t xml:space="preserve">  Mobilier et matériel roulant</t>
  </si>
  <si>
    <t xml:space="preserve">  Location-financement et droits similaires</t>
  </si>
  <si>
    <t xml:space="preserve">  Autres immobilisations corporelles</t>
  </si>
  <si>
    <t xml:space="preserve">  Immobilisations en cours et acomptes versés</t>
  </si>
  <si>
    <t>Immobilisations financières</t>
  </si>
  <si>
    <t xml:space="preserve">  Entreprises liées</t>
  </si>
  <si>
    <t xml:space="preserve">    Particiatpations</t>
  </si>
  <si>
    <t xml:space="preserve">    Créances</t>
  </si>
  <si>
    <t xml:space="preserve">  Autres entreprises avec lesquelles il existe un lien de participation</t>
  </si>
  <si>
    <t xml:space="preserve">  Autres immobilisations financières</t>
  </si>
  <si>
    <t xml:space="preserve">    Actions et parts</t>
  </si>
  <si>
    <t xml:space="preserve">    Créances et cautionnements en numéraire</t>
  </si>
  <si>
    <t>ACTIFS CIRCULANTS</t>
  </si>
  <si>
    <t>Créances à plus d'un an</t>
  </si>
  <si>
    <t xml:space="preserve">  Créances commerciales</t>
  </si>
  <si>
    <t xml:space="preserve">  Autres créances</t>
  </si>
  <si>
    <t>Stocks et commandes en cours d'exécution</t>
  </si>
  <si>
    <t xml:space="preserve">  Stocks</t>
  </si>
  <si>
    <t xml:space="preserve">    Approvisionnements</t>
  </si>
  <si>
    <t xml:space="preserve">    En-cours de fabrication</t>
  </si>
  <si>
    <t xml:space="preserve">    Produits finis</t>
  </si>
  <si>
    <t xml:space="preserve">    Marchandises</t>
  </si>
  <si>
    <t xml:space="preserve">    Immeubles destinés à la vente</t>
  </si>
  <si>
    <t xml:space="preserve">    Acomptes versés</t>
  </si>
  <si>
    <t xml:space="preserve">  Commandes en cours d'exécution</t>
  </si>
  <si>
    <t>Créances à un an au plus</t>
  </si>
  <si>
    <t>Placements de trésorerie</t>
  </si>
  <si>
    <t xml:space="preserve">  Actions propres</t>
  </si>
  <si>
    <t xml:space="preserve">  Autres placements</t>
  </si>
  <si>
    <t>Valeurs disponibles</t>
  </si>
  <si>
    <t>Comptes de régularisation</t>
  </si>
  <si>
    <t>TOTAL DE L'ACTIF</t>
  </si>
  <si>
    <t>PASSIF</t>
  </si>
  <si>
    <t>CAPITAUX PROPRES</t>
  </si>
  <si>
    <t>Capital</t>
  </si>
  <si>
    <t xml:space="preserve">  Capital souscrit</t>
  </si>
  <si>
    <t xml:space="preserve">  Capital non appelé</t>
  </si>
  <si>
    <t>Primes d'emission</t>
  </si>
  <si>
    <t>Plus-values de réévaluation</t>
  </si>
  <si>
    <t>Réserves</t>
  </si>
  <si>
    <t xml:space="preserve">  Réserve légale</t>
  </si>
  <si>
    <t xml:space="preserve">  Réserves indisponibles</t>
  </si>
  <si>
    <t xml:space="preserve">    Pour actions propres</t>
  </si>
  <si>
    <t xml:space="preserve">    Autres</t>
  </si>
  <si>
    <t xml:space="preserve">  Réserves immunisées</t>
  </si>
  <si>
    <t xml:space="preserve">  Réserves disponibles</t>
  </si>
  <si>
    <t>Bénéfice (Perte) reporté(e )</t>
  </si>
  <si>
    <t>Subsides en capital</t>
  </si>
  <si>
    <t>Avance aux associés sur répartition de l'actif net</t>
  </si>
  <si>
    <t>PROVISIONS ET IMPOTS DIFFERES</t>
  </si>
  <si>
    <t>Provisions pour risques et charges</t>
  </si>
  <si>
    <t xml:space="preserve">  Pensions et obligations similaires</t>
  </si>
  <si>
    <t xml:space="preserve">  Charges fiscales</t>
  </si>
  <si>
    <t xml:space="preserve">  Grosses répartions et gros entretien</t>
  </si>
  <si>
    <t xml:space="preserve">  Autres risques et charges</t>
  </si>
  <si>
    <t>Impôts différés</t>
  </si>
  <si>
    <t>DETTES</t>
  </si>
  <si>
    <t>Dettes à plus d'un an</t>
  </si>
  <si>
    <t xml:space="preserve">  Dettes financières</t>
  </si>
  <si>
    <t xml:space="preserve">    Emprunts subordonnés</t>
  </si>
  <si>
    <t xml:space="preserve">    Emprunts obligataires non subordonnés</t>
  </si>
  <si>
    <t xml:space="preserve">    Dettes de location-financement et assimilées</t>
  </si>
  <si>
    <t xml:space="preserve">    Etablissements de crédit</t>
  </si>
  <si>
    <t xml:space="preserve">    Autres emprunts</t>
  </si>
  <si>
    <t xml:space="preserve">  Dettes commerciales</t>
  </si>
  <si>
    <t xml:space="preserve">    Fournisseurs</t>
  </si>
  <si>
    <t xml:space="preserve">    Effets à payer</t>
  </si>
  <si>
    <t xml:space="preserve">  Acomptes reçus sur commandes</t>
  </si>
  <si>
    <t xml:space="preserve">  Autres dettes</t>
  </si>
  <si>
    <t>Dettes à un an au plus</t>
  </si>
  <si>
    <t xml:space="preserve">  Dettes à plus d'un an échéant dans l'année</t>
  </si>
  <si>
    <t xml:space="preserve">  Dettes fiscales, salariales et sociales</t>
  </si>
  <si>
    <t xml:space="preserve">    Impôts</t>
  </si>
  <si>
    <t xml:space="preserve">    Rémunérations et charges sociales</t>
  </si>
  <si>
    <t>TOTAL DU PASSIF</t>
  </si>
  <si>
    <t>COMPTE DE RESULTATS</t>
  </si>
  <si>
    <t>Ventes et prestations</t>
  </si>
  <si>
    <t xml:space="preserve">  Chiffre d'affaires</t>
  </si>
  <si>
    <t xml:space="preserve">  En-cours de fabrication, produits finis et commandes en cours d'exécution: augmentation (réduction)</t>
  </si>
  <si>
    <t xml:space="preserve">  Production immobilisée</t>
  </si>
  <si>
    <t xml:space="preserve">  Autres produits d'exploitation</t>
  </si>
  <si>
    <t>Coût des ventes et des prestations</t>
  </si>
  <si>
    <t xml:space="preserve">  Approvisionnements et marchandises</t>
  </si>
  <si>
    <t xml:space="preserve">    Achats</t>
  </si>
  <si>
    <t xml:space="preserve">    Stocks: réduction (augmentation)</t>
  </si>
  <si>
    <t xml:space="preserve">  Services et biens divers</t>
  </si>
  <si>
    <t xml:space="preserve">  Rémunérations, charges sociales et pensions</t>
  </si>
  <si>
    <t xml:space="preserve">  Amortissements et réductions de valeur sur fraisd'établissements, sur immobilisations incorporelles et corporelles</t>
  </si>
  <si>
    <t xml:space="preserve">  Réductions de valeur sur stocks, sur commandes en cours d'exécution et sur créances commerciales: dotations (reprises)</t>
  </si>
  <si>
    <t xml:space="preserve">  Provisions pour risques et charges: dotations (utilisations et reprises)</t>
  </si>
  <si>
    <t xml:space="preserve">  Autres charges d'exploitation</t>
  </si>
  <si>
    <t xml:space="preserve">  Charges d'exploitation portées à l'actif au titre de frais de restructuration</t>
  </si>
  <si>
    <t>Bénéfice (Perte) d'exploitation</t>
  </si>
  <si>
    <t>Produits financiers</t>
  </si>
  <si>
    <t xml:space="preserve">  Produits des immobilisations financières</t>
  </si>
  <si>
    <t xml:space="preserve">  Produits des actifs circulants</t>
  </si>
  <si>
    <t xml:space="preserve">  Autres produits financiers</t>
  </si>
  <si>
    <t>Charges financières</t>
  </si>
  <si>
    <t>Charges des dettes</t>
  </si>
  <si>
    <t xml:space="preserve">  Réductions de valeur sur actifs circulants autres que stocks, commandes en cours et créances commerciales: dotations (reprises)</t>
  </si>
  <si>
    <t xml:space="preserve">  Autres charges financières</t>
  </si>
  <si>
    <t>Bénéfice (Perte) courant(e ) avant impôts</t>
  </si>
  <si>
    <t>Produits exceptionnels</t>
  </si>
  <si>
    <t xml:space="preserve">  Reprises d'amortissements et de réductions de valeur sur immobilisations incorporelles et corporelles</t>
  </si>
  <si>
    <t xml:space="preserve">  Reprises de réductions de valeur sur immobilisations financières</t>
  </si>
  <si>
    <t xml:space="preserve">  Reprises de provisions pour risques et charges exceptionnels</t>
  </si>
  <si>
    <t xml:space="preserve">  Plus-values sur réalisation d'actifs immobilisés</t>
  </si>
  <si>
    <t xml:space="preserve">  Autres produits exceptionnels</t>
  </si>
  <si>
    <t>Charges exceptionnelles</t>
  </si>
  <si>
    <t xml:space="preserve">  Amortissements et réductions de valeurs exceptionnels sur frais d'établissement, sur immobilisations incorporelles et corporelles</t>
  </si>
  <si>
    <t>Réductions de valeur sur immobilisations financières</t>
  </si>
  <si>
    <t xml:space="preserve">  Provisions pour risques et charges exceptionnels: dotations (utilisations)</t>
  </si>
  <si>
    <t xml:space="preserve">  Moins-values sur réalisation d'actifs immobilisés</t>
  </si>
  <si>
    <t xml:space="preserve">  Autres charges exceptionnelles</t>
  </si>
  <si>
    <t xml:space="preserve">  Charges exceptionnelles portées à l'actif au titre de frais de restructuration</t>
  </si>
  <si>
    <t>Bénéfice (Perte) de l'exercice avant impôts</t>
  </si>
  <si>
    <t>Prélèvemens sur les impôts différés</t>
  </si>
  <si>
    <t>Transfert aux impôts différés</t>
  </si>
  <si>
    <t>Impôts sur le résultat</t>
  </si>
  <si>
    <t xml:space="preserve">  Impôts</t>
  </si>
  <si>
    <t xml:space="preserve">  Régularisations d'impôts et reprises de provisions fiscales</t>
  </si>
  <si>
    <t>Bénéfice (Perte) de l'exercice</t>
  </si>
  <si>
    <t>Prélèvemens sur les réserves immunisées</t>
  </si>
  <si>
    <t>Transfert aux réserves immunisées</t>
  </si>
  <si>
    <t>Bénéfices (Perte) de l'exercice à affecter</t>
  </si>
  <si>
    <t>Affectations et prélèvements</t>
  </si>
  <si>
    <t>Bénéfice (Perte) à affecter</t>
  </si>
  <si>
    <t xml:space="preserve">  Bénéfice (Perte) de l'exercice à affecter</t>
  </si>
  <si>
    <t xml:space="preserve">  Bénéfice (Perte) reporté(e ) de l'exercice précédent</t>
  </si>
  <si>
    <t>Prélèvements sur les capitaux propres</t>
  </si>
  <si>
    <t xml:space="preserve">  sur le capital et les primes d'émission</t>
  </si>
  <si>
    <t xml:space="preserve">  sur les réserves</t>
  </si>
  <si>
    <t>Affectations aux capitaux propres</t>
  </si>
  <si>
    <t xml:space="preserve">  au capital et aux primes d'émission</t>
  </si>
  <si>
    <t xml:space="preserve">  à la réserve légale</t>
  </si>
  <si>
    <t xml:space="preserve">  aux autres réserves</t>
  </si>
  <si>
    <t>Bénéfice (Perte) à reporter</t>
  </si>
  <si>
    <t>Intervention d'associés dans la perte</t>
  </si>
  <si>
    <t>Bénéfice à distribuer</t>
  </si>
  <si>
    <t xml:space="preserve">  Rémunération du capital</t>
  </si>
  <si>
    <t xml:space="preserve">  Administrateurs ou gérants</t>
  </si>
  <si>
    <t xml:space="preserve">  Autres allocataires</t>
  </si>
  <si>
    <t>Information financière - Etat des immobilisations incorporelles</t>
  </si>
  <si>
    <t>Valeur comptable nette au terme de l'exercice</t>
  </si>
  <si>
    <t>Amortissements et réductions de valeur au terme de l'exercice</t>
  </si>
  <si>
    <t>Information financière - Etat des immobilisations corporelles</t>
  </si>
  <si>
    <t>Terrains et constructions</t>
  </si>
  <si>
    <t>Installations, machines et outillage</t>
  </si>
  <si>
    <t>Mobilier et matériel roulant</t>
  </si>
  <si>
    <t>Autres immobilisations corporelles</t>
  </si>
  <si>
    <t>Immobilisations en cours et acomptes versés</t>
  </si>
  <si>
    <t>Information concernant des participations financières - Vol.5.5.1</t>
  </si>
  <si>
    <t>Résultat net</t>
  </si>
  <si>
    <t>Derniers comptes annuels</t>
  </si>
  <si>
    <t>% propriété</t>
  </si>
  <si>
    <t>Modifications au cours de l'exercice</t>
  </si>
  <si>
    <t>Montants</t>
  </si>
  <si>
    <t>Nombre d'actions</t>
  </si>
  <si>
    <t>Capital souscrit au terme de l'exercice</t>
  </si>
  <si>
    <t>Structure de l'actionnariat - remarques</t>
  </si>
  <si>
    <t>Remarque</t>
  </si>
  <si>
    <t>Année</t>
  </si>
  <si>
    <t>Etat des dettes - Vol 5.9</t>
  </si>
  <si>
    <t>Dettes financiers</t>
  </si>
  <si>
    <t>Dettes à &lt;1 an</t>
  </si>
  <si>
    <t xml:space="preserve">Dettes à &gt;1 an échéant &lt;1 </t>
  </si>
  <si>
    <t>Dettes entre 1 et 5 ans</t>
  </si>
  <si>
    <t>Dettes à &gt; 5 ans</t>
  </si>
  <si>
    <t>Dettes à &gt; 1 an</t>
  </si>
  <si>
    <t>Dettes à &lt; 1 an</t>
  </si>
  <si>
    <t>Dettes à &gt;1 an échéant &lt;1 an - dettes commerciales</t>
  </si>
  <si>
    <t>Dettes commerciales</t>
  </si>
  <si>
    <t>Dettes à &gt;1 an échéant &lt;1 an - acomptes</t>
  </si>
  <si>
    <t>Dettes à &gt; 5ans</t>
  </si>
  <si>
    <t>Droits et engagements hors bilan</t>
  </si>
  <si>
    <t>Remarques</t>
  </si>
  <si>
    <t>Litiges importants et autres engagements importants - Vol 5.13</t>
  </si>
  <si>
    <t>Analyse des ratios - Rentabilité</t>
  </si>
  <si>
    <t>Analyse des ratios - Valeur ajoutée</t>
  </si>
  <si>
    <t>Valeur ajoutée</t>
  </si>
  <si>
    <t>Analyse des ratios - Ratio Personnel</t>
  </si>
  <si>
    <t>Coûts de personnel</t>
  </si>
  <si>
    <t>Coût par HC</t>
  </si>
  <si>
    <t>Marge sur VA</t>
  </si>
  <si>
    <t>VA / 70/74</t>
  </si>
  <si>
    <t>VA/100</t>
  </si>
  <si>
    <t>62 / VA</t>
  </si>
  <si>
    <t>630/5 / VA</t>
  </si>
  <si>
    <t>640/8 / VA</t>
  </si>
  <si>
    <t>Marge brute de vente             (9901+630/637) / (70+74)</t>
  </si>
  <si>
    <t>Marge nette de vente</t>
  </si>
  <si>
    <t>Analyse des ratios - Liquidité</t>
  </si>
  <si>
    <t>Analyse des ratios - Solvabilité</t>
  </si>
  <si>
    <t>Analyse des ratios - résumé</t>
  </si>
  <si>
    <t>A. Actifs Immobilisés</t>
  </si>
  <si>
    <t>B. Stocks</t>
  </si>
  <si>
    <t>Analyse des ratios - Structure du bilan</t>
  </si>
  <si>
    <t>G. Fonds propres</t>
  </si>
  <si>
    <t>H. Sources LT</t>
  </si>
  <si>
    <t>I. Sources CT</t>
  </si>
  <si>
    <t>J. Total du passif</t>
  </si>
  <si>
    <t>F. Total de l'actif</t>
  </si>
  <si>
    <t>A. Chiffre d'affaires</t>
  </si>
  <si>
    <t>C. Créances et comptes de régularisation</t>
  </si>
  <si>
    <t>D. Disponible</t>
  </si>
  <si>
    <t>E. Actifs circulants</t>
  </si>
  <si>
    <t>K. Fonds permanent</t>
  </si>
  <si>
    <t>N. Valeurs disponibles</t>
  </si>
  <si>
    <t>Analyse des ratios - Structure du Compte de résultat</t>
  </si>
  <si>
    <t>C.            - Achats</t>
  </si>
  <si>
    <t>I. Résultat opérationnel (E-F-G-H)</t>
  </si>
  <si>
    <t>J. Résultat financier</t>
  </si>
  <si>
    <t>K. Résultat exceptionnel</t>
  </si>
  <si>
    <t>Analyse des ratios - Structure du Compte de résultat - Evolution</t>
  </si>
  <si>
    <t>Activités opérationnels</t>
  </si>
  <si>
    <t>Evolution des dettes</t>
  </si>
  <si>
    <t>Activités de financement</t>
  </si>
  <si>
    <t>Activités d'investissement</t>
  </si>
  <si>
    <t>Marge de vente net (%)</t>
  </si>
  <si>
    <t>E. Valeur Ajoutée Brut (A+B-C-D)</t>
  </si>
  <si>
    <t>D.           - Services et biens divers</t>
  </si>
  <si>
    <t>F.           - Rémunérations, charges sociales et pensions</t>
  </si>
  <si>
    <t>H.          - Autres charges d'exploitation</t>
  </si>
  <si>
    <t>L. Resultat de l'exercice avant impôts</t>
  </si>
  <si>
    <t>M.          - Impôts</t>
  </si>
  <si>
    <t>N. Résultat net</t>
  </si>
  <si>
    <t>M. Besoin en fonds de roulement</t>
  </si>
  <si>
    <t>L. Fonds de roulement</t>
  </si>
  <si>
    <t>Evolution de l'actif</t>
  </si>
  <si>
    <t>Capacité d'autofinancement</t>
  </si>
  <si>
    <t>Flux de trésorerie opérationnel</t>
  </si>
  <si>
    <t>G.          - Amortissements (autres que des prévisions)</t>
  </si>
  <si>
    <t>B. Autres produits d'exploitation</t>
  </si>
  <si>
    <t>Analyse des ratios - Tableau de flux de trésorerie</t>
  </si>
  <si>
    <t>Immobilisations financiers</t>
  </si>
  <si>
    <t>Flux de trésorerie d'investissement</t>
  </si>
  <si>
    <t>Flux de trésorerie de financement</t>
  </si>
  <si>
    <t>Fonds propres</t>
  </si>
  <si>
    <t>Dettes à CT</t>
  </si>
  <si>
    <t>Dettes à LT</t>
  </si>
  <si>
    <t>Flux de trésorerie total</t>
  </si>
  <si>
    <t>Total de l'actif</t>
  </si>
  <si>
    <t>Chiffre d'affaires</t>
  </si>
  <si>
    <t>Valeur ajoutée brute</t>
  </si>
  <si>
    <t>VA Brute / Chiffres d'affaires (%)</t>
  </si>
  <si>
    <t>Indépendance financière (%)</t>
  </si>
  <si>
    <t>Indépendance financière</t>
  </si>
  <si>
    <t>Chiffre d'affaires par HC</t>
  </si>
  <si>
    <t>Heures prestées par HC</t>
  </si>
  <si>
    <t>Coût des heures prestées</t>
  </si>
  <si>
    <t>Amortissements / VA</t>
  </si>
  <si>
    <t>Autres coûts d'exploitation /VA</t>
  </si>
  <si>
    <t>Rentabilité du total du bilan (ROI)</t>
  </si>
  <si>
    <t>Rentabilité du fonds propres (ROE)  9904 / 10/15</t>
  </si>
  <si>
    <t>Ratio du couverture des intérêts</t>
  </si>
  <si>
    <t>Coût du personnel/VA</t>
  </si>
  <si>
    <t>Location-financement et droits similaires</t>
  </si>
  <si>
    <t>Compte annuel: begin van periode</t>
  </si>
  <si>
    <t>Jaarrekening: début de la période</t>
  </si>
  <si>
    <t>Temps Pleins</t>
  </si>
  <si>
    <t>Mi-temps</t>
  </si>
  <si>
    <t>Total en FTE</t>
  </si>
  <si>
    <t>Moyenne en FTE</t>
  </si>
  <si>
    <t>Nombre d'heures prestées</t>
  </si>
  <si>
    <t>Nombre moyenne d'employees</t>
  </si>
  <si>
    <t>VA par employée</t>
  </si>
  <si>
    <t>Chiffre d'affaires par employée</t>
  </si>
  <si>
    <t>Etat du capital et structure de l'actionnariat - Vol.5.7</t>
  </si>
  <si>
    <t>Crédits clients (jours)                    (40)/((70+74*1.21)/N)</t>
  </si>
  <si>
    <t>Crédits fournisseurs (jours)       (44)/(((600/8+61)*1.21))/N)</t>
  </si>
  <si>
    <t>Fonds propres/Total du passif</t>
  </si>
  <si>
    <t>Niveau d'endettement</t>
  </si>
  <si>
    <t>Fonds empruntés/Total du passif</t>
  </si>
  <si>
    <t>Liquidité immédiate                     (29/58-29)/(42/48+492/3)</t>
  </si>
  <si>
    <t xml:space="preserve">Liquidité restrainte (acid test)(40/41+50/53+54/58)/(42/48) </t>
  </si>
  <si>
    <t>Année X</t>
  </si>
  <si>
    <t>Année X-1</t>
  </si>
  <si>
    <t>Année X-2</t>
  </si>
  <si>
    <t>Année X-3</t>
  </si>
  <si>
    <t>Année X-4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</si>
</sst>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_ ;[Red]\-#,##0.00\ "/>
    <numFmt numFmtId="166" formatCode="#,##0_ ;[Red]\-#,##0\ "/>
    <numFmt numFmtId="167" formatCode="0.0%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67">
    <xf numFmtId="0" fontId="0" fillId="0" borderId="0" xfId="0"/>
    <xf numFmtId="0" fontId="0" fillId="0" borderId="0" xfId="0" applyAlignment="1">
      <alignment vertical="center"/>
    </xf>
    <xf numFmtId="0" fontId="0" fillId="0" borderId="0" xfId="0" quotePrefix="1"/>
    <xf numFmtId="0" fontId="1" fillId="0" borderId="0" xfId="0" applyFont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3" fillId="5" borderId="23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4" fontId="2" fillId="4" borderId="26" xfId="0" applyNumberFormat="1" applyFont="1" applyFill="1" applyBorder="1" applyAlignment="1" applyProtection="1">
      <alignment horizontal="center" vertical="center"/>
      <protection locked="0"/>
    </xf>
    <xf numFmtId="14" fontId="2" fillId="4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2" fillId="5" borderId="26" xfId="0" applyFont="1" applyFill="1" applyBorder="1" applyAlignment="1">
      <alignment horizontal="center" vertical="center"/>
    </xf>
    <xf numFmtId="0" fontId="2" fillId="4" borderId="26" xfId="0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vertical="center"/>
    </xf>
    <xf numFmtId="0" fontId="2" fillId="5" borderId="33" xfId="0" applyFont="1" applyFill="1" applyBorder="1" applyAlignment="1">
      <alignment horizontal="center" vertical="center"/>
    </xf>
    <xf numFmtId="9" fontId="2" fillId="0" borderId="33" xfId="0" applyNumberFormat="1" applyFont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center" vertical="center"/>
    </xf>
    <xf numFmtId="9" fontId="2" fillId="0" borderId="25" xfId="0" applyNumberFormat="1" applyFont="1" applyBorder="1" applyAlignment="1">
      <alignment vertical="center"/>
    </xf>
    <xf numFmtId="9" fontId="2" fillId="0" borderId="15" xfId="0" applyNumberFormat="1" applyFont="1" applyBorder="1" applyAlignment="1">
      <alignment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/>
    </xf>
    <xf numFmtId="0" fontId="2" fillId="5" borderId="29" xfId="0" applyFont="1" applyFill="1" applyBorder="1" applyAlignment="1">
      <alignment horizontal="center" vertical="center"/>
    </xf>
    <xf numFmtId="10" fontId="2" fillId="0" borderId="25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164" fontId="2" fillId="4" borderId="26" xfId="0" applyNumberFormat="1" applyFont="1" applyFill="1" applyBorder="1" applyAlignment="1" applyProtection="1">
      <alignment vertical="center"/>
      <protection locked="0"/>
    </xf>
    <xf numFmtId="164" fontId="2" fillId="4" borderId="13" xfId="0" applyNumberFormat="1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4" fontId="6" fillId="4" borderId="26" xfId="0" applyNumberFormat="1" applyFont="1" applyFill="1" applyBorder="1" applyAlignment="1" applyProtection="1">
      <alignment horizontal="right" vertical="center"/>
      <protection locked="0"/>
    </xf>
    <xf numFmtId="4" fontId="5" fillId="0" borderId="2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4" fontId="6" fillId="4" borderId="26" xfId="0" applyNumberFormat="1" applyFont="1" applyFill="1" applyBorder="1" applyAlignment="1" applyProtection="1">
      <alignment horizontal="left" vertical="center"/>
      <protection locked="0"/>
    </xf>
    <xf numFmtId="4" fontId="5" fillId="0" borderId="26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4" fontId="6" fillId="4" borderId="26" xfId="0" applyNumberFormat="1" applyFont="1" applyFill="1" applyBorder="1" applyAlignment="1" applyProtection="1">
      <alignment vertical="center"/>
      <protection locked="0"/>
    </xf>
    <xf numFmtId="0" fontId="5" fillId="5" borderId="25" xfId="0" applyFont="1" applyFill="1" applyBorder="1" applyAlignment="1">
      <alignment horizontal="center" vertical="center"/>
    </xf>
    <xf numFmtId="4" fontId="6" fillId="4" borderId="2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4" fontId="5" fillId="0" borderId="3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" fontId="6" fillId="0" borderId="25" xfId="0" applyNumberFormat="1" applyFont="1" applyBorder="1" applyAlignment="1">
      <alignment vertical="center"/>
    </xf>
    <xf numFmtId="17" fontId="5" fillId="5" borderId="29" xfId="0" quotePrefix="1" applyNumberFormat="1" applyFont="1" applyFill="1" applyBorder="1" applyAlignment="1">
      <alignment horizontal="center" vertical="center"/>
    </xf>
    <xf numFmtId="165" fontId="5" fillId="0" borderId="29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left" vertical="center"/>
    </xf>
    <xf numFmtId="4" fontId="5" fillId="4" borderId="26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left" vertical="center"/>
    </xf>
    <xf numFmtId="4" fontId="5" fillId="4" borderId="26" xfId="0" applyNumberFormat="1" applyFont="1" applyFill="1" applyBorder="1" applyAlignment="1" applyProtection="1">
      <alignment vertical="center"/>
      <protection locked="0"/>
    </xf>
    <xf numFmtId="165" fontId="5" fillId="4" borderId="26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4" fontId="6" fillId="4" borderId="33" xfId="0" applyNumberFormat="1" applyFont="1" applyFill="1" applyBorder="1" applyAlignment="1" applyProtection="1">
      <alignment horizontal="left" vertical="center"/>
      <protection locked="0"/>
    </xf>
    <xf numFmtId="0" fontId="2" fillId="0" borderId="39" xfId="0" applyFont="1" applyBorder="1" applyAlignment="1">
      <alignment horizontal="center" vertical="center"/>
    </xf>
    <xf numFmtId="4" fontId="5" fillId="4" borderId="40" xfId="0" applyNumberFormat="1" applyFont="1" applyFill="1" applyBorder="1" applyAlignment="1" applyProtection="1">
      <alignment vertical="center"/>
      <protection locked="0"/>
    </xf>
    <xf numFmtId="17" fontId="6" fillId="5" borderId="38" xfId="0" quotePrefix="1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7" fontId="5" fillId="5" borderId="25" xfId="0" applyNumberFormat="1" applyFont="1" applyFill="1" applyBorder="1" applyAlignment="1">
      <alignment horizontal="center" vertical="center"/>
    </xf>
    <xf numFmtId="165" fontId="5" fillId="0" borderId="25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2" fontId="3" fillId="0" borderId="28" xfId="0" applyNumberFormat="1" applyFont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165" fontId="6" fillId="4" borderId="26" xfId="0" applyNumberFormat="1" applyFont="1" applyFill="1" applyBorder="1" applyAlignment="1" applyProtection="1">
      <alignment horizontal="left" vertical="center"/>
      <protection locked="0"/>
    </xf>
    <xf numFmtId="165" fontId="3" fillId="0" borderId="14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center" vertical="center"/>
    </xf>
    <xf numFmtId="165" fontId="3" fillId="3" borderId="14" xfId="0" applyNumberFormat="1" applyFont="1" applyFill="1" applyBorder="1" applyAlignment="1">
      <alignment horizontal="right" vertical="center"/>
    </xf>
    <xf numFmtId="165" fontId="3" fillId="3" borderId="14" xfId="0" applyNumberFormat="1" applyFont="1" applyFill="1" applyBorder="1" applyAlignment="1">
      <alignment horizontal="left" vertical="center"/>
    </xf>
    <xf numFmtId="2" fontId="2" fillId="0" borderId="12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right" vertical="center"/>
    </xf>
    <xf numFmtId="165" fontId="6" fillId="0" borderId="26" xfId="0" applyNumberFormat="1" applyFont="1" applyBorder="1" applyAlignment="1">
      <alignment horizontal="left" vertical="center"/>
    </xf>
    <xf numFmtId="165" fontId="6" fillId="0" borderId="14" xfId="0" applyNumberFormat="1" applyFont="1" applyBorder="1" applyAlignment="1">
      <alignment horizontal="left" vertical="center"/>
    </xf>
    <xf numFmtId="165" fontId="5" fillId="0" borderId="26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5" fontId="6" fillId="4" borderId="26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2" fontId="2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165" fontId="5" fillId="0" borderId="25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165" fontId="6" fillId="0" borderId="23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5" fontId="6" fillId="0" borderId="26" xfId="0" applyNumberFormat="1" applyFont="1" applyBorder="1" applyAlignment="1">
      <alignment horizontal="right" vertical="center"/>
    </xf>
    <xf numFmtId="0" fontId="5" fillId="5" borderId="41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65" fontId="6" fillId="4" borderId="33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8" fillId="5" borderId="25" xfId="0" applyFont="1" applyFill="1" applyBorder="1" applyAlignment="1">
      <alignment horizontal="center" vertical="center"/>
    </xf>
    <xf numFmtId="165" fontId="8" fillId="0" borderId="25" xfId="0" applyNumberFormat="1" applyFont="1" applyBorder="1" applyAlignment="1">
      <alignment horizontal="right" vertical="center"/>
    </xf>
    <xf numFmtId="0" fontId="8" fillId="5" borderId="29" xfId="0" applyFont="1" applyFill="1" applyBorder="1" applyAlignment="1">
      <alignment horizontal="center" vertical="center"/>
    </xf>
    <xf numFmtId="0" fontId="3" fillId="0" borderId="12" xfId="0" quotePrefix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2" fontId="7" fillId="0" borderId="37" xfId="0" applyNumberFormat="1" applyFont="1" applyBorder="1" applyAlignment="1">
      <alignment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165" fontId="8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right" vertical="center"/>
    </xf>
    <xf numFmtId="0" fontId="5" fillId="5" borderId="23" xfId="0" applyFont="1" applyFill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6" fillId="3" borderId="2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 applyProtection="1">
      <alignment horizontal="center" vertical="center"/>
      <protection locked="0"/>
    </xf>
    <xf numFmtId="0" fontId="9" fillId="4" borderId="43" xfId="0" applyFont="1" applyFill="1" applyBorder="1" applyAlignment="1" applyProtection="1">
      <alignment horizontal="center" vertical="center"/>
      <protection locked="0"/>
    </xf>
    <xf numFmtId="3" fontId="9" fillId="4" borderId="43" xfId="0" applyNumberFormat="1" applyFont="1" applyFill="1" applyBorder="1" applyAlignment="1" applyProtection="1">
      <alignment vertical="center"/>
      <protection locked="0"/>
    </xf>
    <xf numFmtId="0" fontId="9" fillId="4" borderId="26" xfId="0" applyFont="1" applyFill="1" applyBorder="1" applyAlignment="1" applyProtection="1">
      <alignment horizontal="center" vertical="center"/>
      <protection locked="0"/>
    </xf>
    <xf numFmtId="3" fontId="9" fillId="4" borderId="26" xfId="0" applyNumberFormat="1" applyFont="1" applyFill="1" applyBorder="1" applyAlignment="1" applyProtection="1">
      <alignment vertical="center"/>
      <protection locked="0"/>
    </xf>
    <xf numFmtId="0" fontId="9" fillId="4" borderId="44" xfId="0" applyFont="1" applyFill="1" applyBorder="1" applyAlignment="1" applyProtection="1">
      <alignment horizontal="center" vertical="center"/>
      <protection locked="0"/>
    </xf>
    <xf numFmtId="3" fontId="9" fillId="4" borderId="44" xfId="0" applyNumberFormat="1" applyFont="1" applyFill="1" applyBorder="1" applyAlignment="1" applyProtection="1">
      <alignment vertical="center"/>
      <protection locked="0"/>
    </xf>
    <xf numFmtId="166" fontId="6" fillId="0" borderId="25" xfId="0" applyNumberFormat="1" applyFont="1" applyBorder="1" applyAlignment="1">
      <alignment horizontal="right" vertical="center"/>
    </xf>
    <xf numFmtId="165" fontId="6" fillId="0" borderId="23" xfId="0" applyNumberFormat="1" applyFont="1" applyBorder="1" applyAlignment="1">
      <alignment horizontal="right" vertical="center"/>
    </xf>
    <xf numFmtId="0" fontId="2" fillId="5" borderId="35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  <protection locked="0"/>
    </xf>
    <xf numFmtId="0" fontId="7" fillId="4" borderId="26" xfId="0" applyFont="1" applyFill="1" applyBorder="1" applyAlignment="1" applyProtection="1">
      <alignment horizontal="center" vertical="center" wrapText="1"/>
      <protection locked="0"/>
    </xf>
    <xf numFmtId="0" fontId="7" fillId="4" borderId="44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>
      <alignment vertical="center"/>
    </xf>
    <xf numFmtId="165" fontId="6" fillId="0" borderId="25" xfId="0" applyNumberFormat="1" applyFont="1" applyBorder="1" applyAlignment="1">
      <alignment horizontal="center" vertical="center"/>
    </xf>
    <xf numFmtId="0" fontId="7" fillId="4" borderId="4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4" borderId="26" xfId="0" applyFont="1" applyFill="1" applyBorder="1" applyAlignment="1" applyProtection="1">
      <alignment vertical="center" wrapText="1"/>
      <protection locked="0"/>
    </xf>
    <xf numFmtId="0" fontId="7" fillId="0" borderId="28" xfId="0" applyFont="1" applyBorder="1" applyAlignment="1">
      <alignment vertical="center"/>
    </xf>
    <xf numFmtId="46" fontId="5" fillId="5" borderId="29" xfId="0" quotePrefix="1" applyNumberFormat="1" applyFont="1" applyFill="1" applyBorder="1" applyAlignment="1">
      <alignment horizontal="center" vertical="center"/>
    </xf>
    <xf numFmtId="4" fontId="6" fillId="0" borderId="29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4" fontId="6" fillId="0" borderId="33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horizontal="center" vertical="center"/>
    </xf>
    <xf numFmtId="0" fontId="5" fillId="5" borderId="26" xfId="0" quotePrefix="1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" fillId="0" borderId="28" xfId="0" quotePrefix="1" applyFont="1" applyBorder="1" applyAlignment="1">
      <alignment vertical="center"/>
    </xf>
    <xf numFmtId="0" fontId="5" fillId="5" borderId="44" xfId="0" applyFont="1" applyFill="1" applyBorder="1" applyAlignment="1">
      <alignment horizontal="center" vertical="center"/>
    </xf>
    <xf numFmtId="4" fontId="6" fillId="0" borderId="44" xfId="0" applyNumberFormat="1" applyFont="1" applyBorder="1" applyAlignment="1">
      <alignment vertical="center"/>
    </xf>
    <xf numFmtId="0" fontId="7" fillId="0" borderId="0" xfId="0" quotePrefix="1" applyFont="1" applyAlignment="1">
      <alignment vertical="center"/>
    </xf>
    <xf numFmtId="2" fontId="6" fillId="0" borderId="25" xfId="0" applyNumberFormat="1" applyFont="1" applyBorder="1" applyAlignment="1">
      <alignment vertical="center"/>
    </xf>
    <xf numFmtId="0" fontId="5" fillId="5" borderId="25" xfId="0" quotePrefix="1" applyFont="1" applyFill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67" fontId="6" fillId="0" borderId="25" xfId="0" applyNumberFormat="1" applyFont="1" applyBorder="1" applyAlignment="1">
      <alignment vertical="center"/>
    </xf>
    <xf numFmtId="167" fontId="6" fillId="0" borderId="23" xfId="0" applyNumberFormat="1" applyFont="1" applyBorder="1" applyAlignment="1">
      <alignment vertical="center"/>
    </xf>
    <xf numFmtId="2" fontId="7" fillId="0" borderId="42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5" fillId="5" borderId="29" xfId="0" quotePrefix="1" applyFont="1" applyFill="1" applyBorder="1" applyAlignment="1">
      <alignment horizontal="center" vertical="center"/>
    </xf>
    <xf numFmtId="165" fontId="7" fillId="0" borderId="29" xfId="0" applyNumberFormat="1" applyFont="1" applyBorder="1" applyAlignment="1">
      <alignment vertical="center"/>
    </xf>
    <xf numFmtId="165" fontId="7" fillId="0" borderId="26" xfId="0" applyNumberFormat="1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165" fontId="2" fillId="0" borderId="44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4" fontId="7" fillId="0" borderId="25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5" borderId="23" xfId="0" applyFont="1" applyFill="1" applyBorder="1" applyAlignment="1">
      <alignment horizontal="center" vertical="center"/>
    </xf>
    <xf numFmtId="165" fontId="10" fillId="0" borderId="35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165" fontId="7" fillId="0" borderId="25" xfId="0" applyNumberFormat="1" applyFont="1" applyBorder="1" applyAlignment="1">
      <alignment vertical="center"/>
    </xf>
    <xf numFmtId="10" fontId="7" fillId="0" borderId="25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5" fontId="7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51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" fillId="5" borderId="35" xfId="0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9" fontId="2" fillId="0" borderId="5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7" fillId="0" borderId="28" xfId="0" quotePrefix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4" borderId="26" xfId="0" applyFont="1" applyFill="1" applyBorder="1" applyAlignment="1" applyProtection="1">
      <alignment vertical="center" wrapText="1"/>
      <protection locked="0"/>
    </xf>
    <xf numFmtId="0" fontId="13" fillId="4" borderId="26" xfId="0" applyFont="1" applyFill="1" applyBorder="1" applyAlignment="1" applyProtection="1">
      <alignment vertical="center" wrapText="1"/>
      <protection locked="0"/>
    </xf>
    <xf numFmtId="0" fontId="7" fillId="4" borderId="26" xfId="0" applyFont="1" applyFill="1" applyBorder="1" applyAlignment="1" applyProtection="1">
      <alignment vertical="center" wrapText="1"/>
      <protection locked="0"/>
    </xf>
    <xf numFmtId="0" fontId="11" fillId="4" borderId="26" xfId="0" applyFont="1" applyFill="1" applyBorder="1" applyAlignment="1" applyProtection="1">
      <alignment vertical="center" wrapText="1"/>
      <protection locked="0"/>
    </xf>
    <xf numFmtId="0" fontId="2" fillId="5" borderId="35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7" fillId="4" borderId="42" xfId="0" applyFont="1" applyFill="1" applyBorder="1" applyAlignment="1" applyProtection="1">
      <alignment vertical="center" wrapText="1"/>
      <protection locked="0"/>
    </xf>
    <xf numFmtId="0" fontId="11" fillId="4" borderId="42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7" fillId="4" borderId="44" xfId="0" applyFont="1" applyFill="1" applyBorder="1" applyAlignment="1" applyProtection="1">
      <alignment vertical="center" wrapText="1"/>
      <protection locked="0"/>
    </xf>
    <xf numFmtId="0" fontId="0" fillId="4" borderId="44" xfId="0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4" borderId="26" xfId="0" applyFill="1" applyBorder="1" applyAlignment="1" applyProtection="1">
      <alignment vertical="center" wrapText="1"/>
      <protection locked="0"/>
    </xf>
    <xf numFmtId="0" fontId="7" fillId="4" borderId="43" xfId="0" applyFont="1" applyFill="1" applyBorder="1" applyAlignment="1" applyProtection="1">
      <alignment vertical="center" wrapText="1"/>
      <protection locked="0"/>
    </xf>
    <xf numFmtId="0" fontId="0" fillId="4" borderId="43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4" borderId="26" xfId="0" applyFont="1" applyFill="1" applyBorder="1" applyAlignment="1" applyProtection="1">
      <alignment vertical="center"/>
      <protection locked="0"/>
    </xf>
    <xf numFmtId="2" fontId="7" fillId="4" borderId="26" xfId="0" applyNumberFormat="1" applyFont="1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7" fillId="4" borderId="44" xfId="0" applyFont="1" applyFill="1" applyBorder="1" applyAlignment="1" applyProtection="1">
      <alignment vertical="center"/>
      <protection locked="0"/>
    </xf>
    <xf numFmtId="2" fontId="7" fillId="4" borderId="44" xfId="0" applyNumberFormat="1" applyFont="1" applyFill="1" applyBorder="1" applyAlignment="1" applyProtection="1">
      <alignment vertical="center"/>
      <protection locked="0"/>
    </xf>
    <xf numFmtId="0" fontId="0" fillId="4" borderId="44" xfId="0" applyFill="1" applyBorder="1" applyAlignment="1" applyProtection="1">
      <alignment vertical="center"/>
      <protection locked="0"/>
    </xf>
    <xf numFmtId="0" fontId="7" fillId="4" borderId="42" xfId="0" applyFont="1" applyFill="1" applyBorder="1" applyAlignment="1" applyProtection="1">
      <alignment vertical="center"/>
      <protection locked="0"/>
    </xf>
    <xf numFmtId="2" fontId="7" fillId="4" borderId="42" xfId="0" applyNumberFormat="1" applyFont="1" applyFill="1" applyBorder="1" applyAlignment="1" applyProtection="1">
      <alignment vertical="center"/>
      <protection locked="0"/>
    </xf>
    <xf numFmtId="0" fontId="0" fillId="4" borderId="42" xfId="0" applyFill="1" applyBorder="1" applyAlignment="1" applyProtection="1">
      <alignment vertical="center"/>
      <protection locked="0"/>
    </xf>
    <xf numFmtId="2" fontId="2" fillId="5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4" borderId="53" xfId="0" applyFont="1" applyFill="1" applyBorder="1" applyAlignment="1" applyProtection="1">
      <alignment vertical="center"/>
      <protection locked="0"/>
    </xf>
    <xf numFmtId="0" fontId="2" fillId="4" borderId="55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2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</cellXfs>
  <cellStyles count="1">
    <cellStyle name="Standaard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1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nzalez/_MyDocuments/Analyse%20financi&#232;re/Finance%202007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emplate"/>
      <sheetName val="BAir"/>
      <sheetName val="TCO"/>
      <sheetName val="TNT"/>
      <sheetName val="TUI"/>
      <sheetName val="VLM"/>
      <sheetName val="ConsoA"/>
      <sheetName val="Abelag"/>
      <sheetName val="ASL"/>
      <sheetName val="AirVent"/>
      <sheetName val="CapAir"/>
      <sheetName val="FlyingSv"/>
      <sheetName val="Helico"/>
      <sheetName val="HeliSv"/>
      <sheetName val="NHV"/>
      <sheetName val="Para"/>
      <sheetName val="SkySv"/>
      <sheetName val="ConsoB"/>
      <sheetName val="ConsoGlobal"/>
      <sheetName val="Tableaux"/>
      <sheetName val="Paramètres"/>
    </sheetNames>
    <sheetDataSet>
      <sheetData sheetId="0"/>
      <sheetData sheetId="1">
        <row r="1">
          <cell r="AA1" t="str">
            <v>Pax - Taxi Aérien</v>
          </cell>
          <cell r="AE1" t="str">
            <v>&lt; 5.700 Kg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90"/>
  <sheetViews>
    <sheetView tabSelected="1" topLeftCell="A4" zoomScaleNormal="100" workbookViewId="0">
      <selection activeCell="O20" sqref="O20"/>
    </sheetView>
  </sheetViews>
  <sheetFormatPr defaultColWidth="11.42578125" defaultRowHeight="15" x14ac:dyDescent="0.25"/>
  <cols>
    <col min="1" max="1" width="1.42578125" style="1" customWidth="1"/>
    <col min="2" max="2" width="11.42578125" style="1"/>
    <col min="3" max="3" width="11.5703125" style="1" customWidth="1"/>
    <col min="4" max="4" width="11.42578125" style="1"/>
    <col min="5" max="5" width="7.5703125" style="1" customWidth="1"/>
    <col min="6" max="6" width="7.28515625" style="1" customWidth="1"/>
    <col min="7" max="7" width="10.140625" style="1" customWidth="1"/>
    <col min="8" max="9" width="16.5703125" style="1" customWidth="1"/>
    <col min="10" max="10" width="16.5703125" style="1" bestFit="1" customWidth="1"/>
    <col min="11" max="12" width="16.5703125" style="1" customWidth="1"/>
    <col min="13" max="13" width="1.28515625" style="1" customWidth="1"/>
    <col min="14" max="14" width="12.28515625" style="1" bestFit="1" customWidth="1"/>
    <col min="15" max="256" width="11.42578125" style="1"/>
    <col min="257" max="257" width="1.42578125" style="1" customWidth="1"/>
    <col min="258" max="260" width="11.42578125" style="1"/>
    <col min="261" max="261" width="7.5703125" style="1" customWidth="1"/>
    <col min="262" max="262" width="7.28515625" style="1" customWidth="1"/>
    <col min="263" max="263" width="10.140625" style="1" customWidth="1"/>
    <col min="264" max="265" width="16.5703125" style="1" customWidth="1"/>
    <col min="266" max="266" width="16.5703125" style="1" bestFit="1" customWidth="1"/>
    <col min="267" max="268" width="16.5703125" style="1" customWidth="1"/>
    <col min="269" max="269" width="1.28515625" style="1" customWidth="1"/>
    <col min="270" max="270" width="12.28515625" style="1" bestFit="1" customWidth="1"/>
    <col min="271" max="512" width="11.42578125" style="1"/>
    <col min="513" max="513" width="1.42578125" style="1" customWidth="1"/>
    <col min="514" max="516" width="11.42578125" style="1"/>
    <col min="517" max="517" width="7.5703125" style="1" customWidth="1"/>
    <col min="518" max="518" width="7.28515625" style="1" customWidth="1"/>
    <col min="519" max="519" width="10.140625" style="1" customWidth="1"/>
    <col min="520" max="521" width="16.5703125" style="1" customWidth="1"/>
    <col min="522" max="522" width="16.5703125" style="1" bestFit="1" customWidth="1"/>
    <col min="523" max="524" width="16.5703125" style="1" customWidth="1"/>
    <col min="525" max="525" width="1.28515625" style="1" customWidth="1"/>
    <col min="526" max="526" width="12.28515625" style="1" bestFit="1" customWidth="1"/>
    <col min="527" max="768" width="11.42578125" style="1"/>
    <col min="769" max="769" width="1.42578125" style="1" customWidth="1"/>
    <col min="770" max="772" width="11.42578125" style="1"/>
    <col min="773" max="773" width="7.5703125" style="1" customWidth="1"/>
    <col min="774" max="774" width="7.28515625" style="1" customWidth="1"/>
    <col min="775" max="775" width="10.140625" style="1" customWidth="1"/>
    <col min="776" max="777" width="16.5703125" style="1" customWidth="1"/>
    <col min="778" max="778" width="16.5703125" style="1" bestFit="1" customWidth="1"/>
    <col min="779" max="780" width="16.5703125" style="1" customWidth="1"/>
    <col min="781" max="781" width="1.28515625" style="1" customWidth="1"/>
    <col min="782" max="782" width="12.28515625" style="1" bestFit="1" customWidth="1"/>
    <col min="783" max="1024" width="11.42578125" style="1"/>
    <col min="1025" max="1025" width="1.42578125" style="1" customWidth="1"/>
    <col min="1026" max="1028" width="11.42578125" style="1"/>
    <col min="1029" max="1029" width="7.5703125" style="1" customWidth="1"/>
    <col min="1030" max="1030" width="7.28515625" style="1" customWidth="1"/>
    <col min="1031" max="1031" width="10.140625" style="1" customWidth="1"/>
    <col min="1032" max="1033" width="16.5703125" style="1" customWidth="1"/>
    <col min="1034" max="1034" width="16.5703125" style="1" bestFit="1" customWidth="1"/>
    <col min="1035" max="1036" width="16.5703125" style="1" customWidth="1"/>
    <col min="1037" max="1037" width="1.28515625" style="1" customWidth="1"/>
    <col min="1038" max="1038" width="12.28515625" style="1" bestFit="1" customWidth="1"/>
    <col min="1039" max="1280" width="11.42578125" style="1"/>
    <col min="1281" max="1281" width="1.42578125" style="1" customWidth="1"/>
    <col min="1282" max="1284" width="11.42578125" style="1"/>
    <col min="1285" max="1285" width="7.5703125" style="1" customWidth="1"/>
    <col min="1286" max="1286" width="7.28515625" style="1" customWidth="1"/>
    <col min="1287" max="1287" width="10.140625" style="1" customWidth="1"/>
    <col min="1288" max="1289" width="16.5703125" style="1" customWidth="1"/>
    <col min="1290" max="1290" width="16.5703125" style="1" bestFit="1" customWidth="1"/>
    <col min="1291" max="1292" width="16.5703125" style="1" customWidth="1"/>
    <col min="1293" max="1293" width="1.28515625" style="1" customWidth="1"/>
    <col min="1294" max="1294" width="12.28515625" style="1" bestFit="1" customWidth="1"/>
    <col min="1295" max="1536" width="11.42578125" style="1"/>
    <col min="1537" max="1537" width="1.42578125" style="1" customWidth="1"/>
    <col min="1538" max="1540" width="11.42578125" style="1"/>
    <col min="1541" max="1541" width="7.5703125" style="1" customWidth="1"/>
    <col min="1542" max="1542" width="7.28515625" style="1" customWidth="1"/>
    <col min="1543" max="1543" width="10.140625" style="1" customWidth="1"/>
    <col min="1544" max="1545" width="16.5703125" style="1" customWidth="1"/>
    <col min="1546" max="1546" width="16.5703125" style="1" bestFit="1" customWidth="1"/>
    <col min="1547" max="1548" width="16.5703125" style="1" customWidth="1"/>
    <col min="1549" max="1549" width="1.28515625" style="1" customWidth="1"/>
    <col min="1550" max="1550" width="12.28515625" style="1" bestFit="1" customWidth="1"/>
    <col min="1551" max="1792" width="11.42578125" style="1"/>
    <col min="1793" max="1793" width="1.42578125" style="1" customWidth="1"/>
    <col min="1794" max="1796" width="11.42578125" style="1"/>
    <col min="1797" max="1797" width="7.5703125" style="1" customWidth="1"/>
    <col min="1798" max="1798" width="7.28515625" style="1" customWidth="1"/>
    <col min="1799" max="1799" width="10.140625" style="1" customWidth="1"/>
    <col min="1800" max="1801" width="16.5703125" style="1" customWidth="1"/>
    <col min="1802" max="1802" width="16.5703125" style="1" bestFit="1" customWidth="1"/>
    <col min="1803" max="1804" width="16.5703125" style="1" customWidth="1"/>
    <col min="1805" max="1805" width="1.28515625" style="1" customWidth="1"/>
    <col min="1806" max="1806" width="12.28515625" style="1" bestFit="1" customWidth="1"/>
    <col min="1807" max="2048" width="11.42578125" style="1"/>
    <col min="2049" max="2049" width="1.42578125" style="1" customWidth="1"/>
    <col min="2050" max="2052" width="11.42578125" style="1"/>
    <col min="2053" max="2053" width="7.5703125" style="1" customWidth="1"/>
    <col min="2054" max="2054" width="7.28515625" style="1" customWidth="1"/>
    <col min="2055" max="2055" width="10.140625" style="1" customWidth="1"/>
    <col min="2056" max="2057" width="16.5703125" style="1" customWidth="1"/>
    <col min="2058" max="2058" width="16.5703125" style="1" bestFit="1" customWidth="1"/>
    <col min="2059" max="2060" width="16.5703125" style="1" customWidth="1"/>
    <col min="2061" max="2061" width="1.28515625" style="1" customWidth="1"/>
    <col min="2062" max="2062" width="12.28515625" style="1" bestFit="1" customWidth="1"/>
    <col min="2063" max="2304" width="11.42578125" style="1"/>
    <col min="2305" max="2305" width="1.42578125" style="1" customWidth="1"/>
    <col min="2306" max="2308" width="11.42578125" style="1"/>
    <col min="2309" max="2309" width="7.5703125" style="1" customWidth="1"/>
    <col min="2310" max="2310" width="7.28515625" style="1" customWidth="1"/>
    <col min="2311" max="2311" width="10.140625" style="1" customWidth="1"/>
    <col min="2312" max="2313" width="16.5703125" style="1" customWidth="1"/>
    <col min="2314" max="2314" width="16.5703125" style="1" bestFit="1" customWidth="1"/>
    <col min="2315" max="2316" width="16.5703125" style="1" customWidth="1"/>
    <col min="2317" max="2317" width="1.28515625" style="1" customWidth="1"/>
    <col min="2318" max="2318" width="12.28515625" style="1" bestFit="1" customWidth="1"/>
    <col min="2319" max="2560" width="11.42578125" style="1"/>
    <col min="2561" max="2561" width="1.42578125" style="1" customWidth="1"/>
    <col min="2562" max="2564" width="11.42578125" style="1"/>
    <col min="2565" max="2565" width="7.5703125" style="1" customWidth="1"/>
    <col min="2566" max="2566" width="7.28515625" style="1" customWidth="1"/>
    <col min="2567" max="2567" width="10.140625" style="1" customWidth="1"/>
    <col min="2568" max="2569" width="16.5703125" style="1" customWidth="1"/>
    <col min="2570" max="2570" width="16.5703125" style="1" bestFit="1" customWidth="1"/>
    <col min="2571" max="2572" width="16.5703125" style="1" customWidth="1"/>
    <col min="2573" max="2573" width="1.28515625" style="1" customWidth="1"/>
    <col min="2574" max="2574" width="12.28515625" style="1" bestFit="1" customWidth="1"/>
    <col min="2575" max="2816" width="11.42578125" style="1"/>
    <col min="2817" max="2817" width="1.42578125" style="1" customWidth="1"/>
    <col min="2818" max="2820" width="11.42578125" style="1"/>
    <col min="2821" max="2821" width="7.5703125" style="1" customWidth="1"/>
    <col min="2822" max="2822" width="7.28515625" style="1" customWidth="1"/>
    <col min="2823" max="2823" width="10.140625" style="1" customWidth="1"/>
    <col min="2824" max="2825" width="16.5703125" style="1" customWidth="1"/>
    <col min="2826" max="2826" width="16.5703125" style="1" bestFit="1" customWidth="1"/>
    <col min="2827" max="2828" width="16.5703125" style="1" customWidth="1"/>
    <col min="2829" max="2829" width="1.28515625" style="1" customWidth="1"/>
    <col min="2830" max="2830" width="12.28515625" style="1" bestFit="1" customWidth="1"/>
    <col min="2831" max="3072" width="11.42578125" style="1"/>
    <col min="3073" max="3073" width="1.42578125" style="1" customWidth="1"/>
    <col min="3074" max="3076" width="11.42578125" style="1"/>
    <col min="3077" max="3077" width="7.5703125" style="1" customWidth="1"/>
    <col min="3078" max="3078" width="7.28515625" style="1" customWidth="1"/>
    <col min="3079" max="3079" width="10.140625" style="1" customWidth="1"/>
    <col min="3080" max="3081" width="16.5703125" style="1" customWidth="1"/>
    <col min="3082" max="3082" width="16.5703125" style="1" bestFit="1" customWidth="1"/>
    <col min="3083" max="3084" width="16.5703125" style="1" customWidth="1"/>
    <col min="3085" max="3085" width="1.28515625" style="1" customWidth="1"/>
    <col min="3086" max="3086" width="12.28515625" style="1" bestFit="1" customWidth="1"/>
    <col min="3087" max="3328" width="11.42578125" style="1"/>
    <col min="3329" max="3329" width="1.42578125" style="1" customWidth="1"/>
    <col min="3330" max="3332" width="11.42578125" style="1"/>
    <col min="3333" max="3333" width="7.5703125" style="1" customWidth="1"/>
    <col min="3334" max="3334" width="7.28515625" style="1" customWidth="1"/>
    <col min="3335" max="3335" width="10.140625" style="1" customWidth="1"/>
    <col min="3336" max="3337" width="16.5703125" style="1" customWidth="1"/>
    <col min="3338" max="3338" width="16.5703125" style="1" bestFit="1" customWidth="1"/>
    <col min="3339" max="3340" width="16.5703125" style="1" customWidth="1"/>
    <col min="3341" max="3341" width="1.28515625" style="1" customWidth="1"/>
    <col min="3342" max="3342" width="12.28515625" style="1" bestFit="1" customWidth="1"/>
    <col min="3343" max="3584" width="11.42578125" style="1"/>
    <col min="3585" max="3585" width="1.42578125" style="1" customWidth="1"/>
    <col min="3586" max="3588" width="11.42578125" style="1"/>
    <col min="3589" max="3589" width="7.5703125" style="1" customWidth="1"/>
    <col min="3590" max="3590" width="7.28515625" style="1" customWidth="1"/>
    <col min="3591" max="3591" width="10.140625" style="1" customWidth="1"/>
    <col min="3592" max="3593" width="16.5703125" style="1" customWidth="1"/>
    <col min="3594" max="3594" width="16.5703125" style="1" bestFit="1" customWidth="1"/>
    <col min="3595" max="3596" width="16.5703125" style="1" customWidth="1"/>
    <col min="3597" max="3597" width="1.28515625" style="1" customWidth="1"/>
    <col min="3598" max="3598" width="12.28515625" style="1" bestFit="1" customWidth="1"/>
    <col min="3599" max="3840" width="11.42578125" style="1"/>
    <col min="3841" max="3841" width="1.42578125" style="1" customWidth="1"/>
    <col min="3842" max="3844" width="11.42578125" style="1"/>
    <col min="3845" max="3845" width="7.5703125" style="1" customWidth="1"/>
    <col min="3846" max="3846" width="7.28515625" style="1" customWidth="1"/>
    <col min="3847" max="3847" width="10.140625" style="1" customWidth="1"/>
    <col min="3848" max="3849" width="16.5703125" style="1" customWidth="1"/>
    <col min="3850" max="3850" width="16.5703125" style="1" bestFit="1" customWidth="1"/>
    <col min="3851" max="3852" width="16.5703125" style="1" customWidth="1"/>
    <col min="3853" max="3853" width="1.28515625" style="1" customWidth="1"/>
    <col min="3854" max="3854" width="12.28515625" style="1" bestFit="1" customWidth="1"/>
    <col min="3855" max="4096" width="11.42578125" style="1"/>
    <col min="4097" max="4097" width="1.42578125" style="1" customWidth="1"/>
    <col min="4098" max="4100" width="11.42578125" style="1"/>
    <col min="4101" max="4101" width="7.5703125" style="1" customWidth="1"/>
    <col min="4102" max="4102" width="7.28515625" style="1" customWidth="1"/>
    <col min="4103" max="4103" width="10.140625" style="1" customWidth="1"/>
    <col min="4104" max="4105" width="16.5703125" style="1" customWidth="1"/>
    <col min="4106" max="4106" width="16.5703125" style="1" bestFit="1" customWidth="1"/>
    <col min="4107" max="4108" width="16.5703125" style="1" customWidth="1"/>
    <col min="4109" max="4109" width="1.28515625" style="1" customWidth="1"/>
    <col min="4110" max="4110" width="12.28515625" style="1" bestFit="1" customWidth="1"/>
    <col min="4111" max="4352" width="11.42578125" style="1"/>
    <col min="4353" max="4353" width="1.42578125" style="1" customWidth="1"/>
    <col min="4354" max="4356" width="11.42578125" style="1"/>
    <col min="4357" max="4357" width="7.5703125" style="1" customWidth="1"/>
    <col min="4358" max="4358" width="7.28515625" style="1" customWidth="1"/>
    <col min="4359" max="4359" width="10.140625" style="1" customWidth="1"/>
    <col min="4360" max="4361" width="16.5703125" style="1" customWidth="1"/>
    <col min="4362" max="4362" width="16.5703125" style="1" bestFit="1" customWidth="1"/>
    <col min="4363" max="4364" width="16.5703125" style="1" customWidth="1"/>
    <col min="4365" max="4365" width="1.28515625" style="1" customWidth="1"/>
    <col min="4366" max="4366" width="12.28515625" style="1" bestFit="1" customWidth="1"/>
    <col min="4367" max="4608" width="11.42578125" style="1"/>
    <col min="4609" max="4609" width="1.42578125" style="1" customWidth="1"/>
    <col min="4610" max="4612" width="11.42578125" style="1"/>
    <col min="4613" max="4613" width="7.5703125" style="1" customWidth="1"/>
    <col min="4614" max="4614" width="7.28515625" style="1" customWidth="1"/>
    <col min="4615" max="4615" width="10.140625" style="1" customWidth="1"/>
    <col min="4616" max="4617" width="16.5703125" style="1" customWidth="1"/>
    <col min="4618" max="4618" width="16.5703125" style="1" bestFit="1" customWidth="1"/>
    <col min="4619" max="4620" width="16.5703125" style="1" customWidth="1"/>
    <col min="4621" max="4621" width="1.28515625" style="1" customWidth="1"/>
    <col min="4622" max="4622" width="12.28515625" style="1" bestFit="1" customWidth="1"/>
    <col min="4623" max="4864" width="11.42578125" style="1"/>
    <col min="4865" max="4865" width="1.42578125" style="1" customWidth="1"/>
    <col min="4866" max="4868" width="11.42578125" style="1"/>
    <col min="4869" max="4869" width="7.5703125" style="1" customWidth="1"/>
    <col min="4870" max="4870" width="7.28515625" style="1" customWidth="1"/>
    <col min="4871" max="4871" width="10.140625" style="1" customWidth="1"/>
    <col min="4872" max="4873" width="16.5703125" style="1" customWidth="1"/>
    <col min="4874" max="4874" width="16.5703125" style="1" bestFit="1" customWidth="1"/>
    <col min="4875" max="4876" width="16.5703125" style="1" customWidth="1"/>
    <col min="4877" max="4877" width="1.28515625" style="1" customWidth="1"/>
    <col min="4878" max="4878" width="12.28515625" style="1" bestFit="1" customWidth="1"/>
    <col min="4879" max="5120" width="11.42578125" style="1"/>
    <col min="5121" max="5121" width="1.42578125" style="1" customWidth="1"/>
    <col min="5122" max="5124" width="11.42578125" style="1"/>
    <col min="5125" max="5125" width="7.5703125" style="1" customWidth="1"/>
    <col min="5126" max="5126" width="7.28515625" style="1" customWidth="1"/>
    <col min="5127" max="5127" width="10.140625" style="1" customWidth="1"/>
    <col min="5128" max="5129" width="16.5703125" style="1" customWidth="1"/>
    <col min="5130" max="5130" width="16.5703125" style="1" bestFit="1" customWidth="1"/>
    <col min="5131" max="5132" width="16.5703125" style="1" customWidth="1"/>
    <col min="5133" max="5133" width="1.28515625" style="1" customWidth="1"/>
    <col min="5134" max="5134" width="12.28515625" style="1" bestFit="1" customWidth="1"/>
    <col min="5135" max="5376" width="11.42578125" style="1"/>
    <col min="5377" max="5377" width="1.42578125" style="1" customWidth="1"/>
    <col min="5378" max="5380" width="11.42578125" style="1"/>
    <col min="5381" max="5381" width="7.5703125" style="1" customWidth="1"/>
    <col min="5382" max="5382" width="7.28515625" style="1" customWidth="1"/>
    <col min="5383" max="5383" width="10.140625" style="1" customWidth="1"/>
    <col min="5384" max="5385" width="16.5703125" style="1" customWidth="1"/>
    <col min="5386" max="5386" width="16.5703125" style="1" bestFit="1" customWidth="1"/>
    <col min="5387" max="5388" width="16.5703125" style="1" customWidth="1"/>
    <col min="5389" max="5389" width="1.28515625" style="1" customWidth="1"/>
    <col min="5390" max="5390" width="12.28515625" style="1" bestFit="1" customWidth="1"/>
    <col min="5391" max="5632" width="11.42578125" style="1"/>
    <col min="5633" max="5633" width="1.42578125" style="1" customWidth="1"/>
    <col min="5634" max="5636" width="11.42578125" style="1"/>
    <col min="5637" max="5637" width="7.5703125" style="1" customWidth="1"/>
    <col min="5638" max="5638" width="7.28515625" style="1" customWidth="1"/>
    <col min="5639" max="5639" width="10.140625" style="1" customWidth="1"/>
    <col min="5640" max="5641" width="16.5703125" style="1" customWidth="1"/>
    <col min="5642" max="5642" width="16.5703125" style="1" bestFit="1" customWidth="1"/>
    <col min="5643" max="5644" width="16.5703125" style="1" customWidth="1"/>
    <col min="5645" max="5645" width="1.28515625" style="1" customWidth="1"/>
    <col min="5646" max="5646" width="12.28515625" style="1" bestFit="1" customWidth="1"/>
    <col min="5647" max="5888" width="11.42578125" style="1"/>
    <col min="5889" max="5889" width="1.42578125" style="1" customWidth="1"/>
    <col min="5890" max="5892" width="11.42578125" style="1"/>
    <col min="5893" max="5893" width="7.5703125" style="1" customWidth="1"/>
    <col min="5894" max="5894" width="7.28515625" style="1" customWidth="1"/>
    <col min="5895" max="5895" width="10.140625" style="1" customWidth="1"/>
    <col min="5896" max="5897" width="16.5703125" style="1" customWidth="1"/>
    <col min="5898" max="5898" width="16.5703125" style="1" bestFit="1" customWidth="1"/>
    <col min="5899" max="5900" width="16.5703125" style="1" customWidth="1"/>
    <col min="5901" max="5901" width="1.28515625" style="1" customWidth="1"/>
    <col min="5902" max="5902" width="12.28515625" style="1" bestFit="1" customWidth="1"/>
    <col min="5903" max="6144" width="11.42578125" style="1"/>
    <col min="6145" max="6145" width="1.42578125" style="1" customWidth="1"/>
    <col min="6146" max="6148" width="11.42578125" style="1"/>
    <col min="6149" max="6149" width="7.5703125" style="1" customWidth="1"/>
    <col min="6150" max="6150" width="7.28515625" style="1" customWidth="1"/>
    <col min="6151" max="6151" width="10.140625" style="1" customWidth="1"/>
    <col min="6152" max="6153" width="16.5703125" style="1" customWidth="1"/>
    <col min="6154" max="6154" width="16.5703125" style="1" bestFit="1" customWidth="1"/>
    <col min="6155" max="6156" width="16.5703125" style="1" customWidth="1"/>
    <col min="6157" max="6157" width="1.28515625" style="1" customWidth="1"/>
    <col min="6158" max="6158" width="12.28515625" style="1" bestFit="1" customWidth="1"/>
    <col min="6159" max="6400" width="11.42578125" style="1"/>
    <col min="6401" max="6401" width="1.42578125" style="1" customWidth="1"/>
    <col min="6402" max="6404" width="11.42578125" style="1"/>
    <col min="6405" max="6405" width="7.5703125" style="1" customWidth="1"/>
    <col min="6406" max="6406" width="7.28515625" style="1" customWidth="1"/>
    <col min="6407" max="6407" width="10.140625" style="1" customWidth="1"/>
    <col min="6408" max="6409" width="16.5703125" style="1" customWidth="1"/>
    <col min="6410" max="6410" width="16.5703125" style="1" bestFit="1" customWidth="1"/>
    <col min="6411" max="6412" width="16.5703125" style="1" customWidth="1"/>
    <col min="6413" max="6413" width="1.28515625" style="1" customWidth="1"/>
    <col min="6414" max="6414" width="12.28515625" style="1" bestFit="1" customWidth="1"/>
    <col min="6415" max="6656" width="11.42578125" style="1"/>
    <col min="6657" max="6657" width="1.42578125" style="1" customWidth="1"/>
    <col min="6658" max="6660" width="11.42578125" style="1"/>
    <col min="6661" max="6661" width="7.5703125" style="1" customWidth="1"/>
    <col min="6662" max="6662" width="7.28515625" style="1" customWidth="1"/>
    <col min="6663" max="6663" width="10.140625" style="1" customWidth="1"/>
    <col min="6664" max="6665" width="16.5703125" style="1" customWidth="1"/>
    <col min="6666" max="6666" width="16.5703125" style="1" bestFit="1" customWidth="1"/>
    <col min="6667" max="6668" width="16.5703125" style="1" customWidth="1"/>
    <col min="6669" max="6669" width="1.28515625" style="1" customWidth="1"/>
    <col min="6670" max="6670" width="12.28515625" style="1" bestFit="1" customWidth="1"/>
    <col min="6671" max="6912" width="11.42578125" style="1"/>
    <col min="6913" max="6913" width="1.42578125" style="1" customWidth="1"/>
    <col min="6914" max="6916" width="11.42578125" style="1"/>
    <col min="6917" max="6917" width="7.5703125" style="1" customWidth="1"/>
    <col min="6918" max="6918" width="7.28515625" style="1" customWidth="1"/>
    <col min="6919" max="6919" width="10.140625" style="1" customWidth="1"/>
    <col min="6920" max="6921" width="16.5703125" style="1" customWidth="1"/>
    <col min="6922" max="6922" width="16.5703125" style="1" bestFit="1" customWidth="1"/>
    <col min="6923" max="6924" width="16.5703125" style="1" customWidth="1"/>
    <col min="6925" max="6925" width="1.28515625" style="1" customWidth="1"/>
    <col min="6926" max="6926" width="12.28515625" style="1" bestFit="1" customWidth="1"/>
    <col min="6927" max="7168" width="11.42578125" style="1"/>
    <col min="7169" max="7169" width="1.42578125" style="1" customWidth="1"/>
    <col min="7170" max="7172" width="11.42578125" style="1"/>
    <col min="7173" max="7173" width="7.5703125" style="1" customWidth="1"/>
    <col min="7174" max="7174" width="7.28515625" style="1" customWidth="1"/>
    <col min="7175" max="7175" width="10.140625" style="1" customWidth="1"/>
    <col min="7176" max="7177" width="16.5703125" style="1" customWidth="1"/>
    <col min="7178" max="7178" width="16.5703125" style="1" bestFit="1" customWidth="1"/>
    <col min="7179" max="7180" width="16.5703125" style="1" customWidth="1"/>
    <col min="7181" max="7181" width="1.28515625" style="1" customWidth="1"/>
    <col min="7182" max="7182" width="12.28515625" style="1" bestFit="1" customWidth="1"/>
    <col min="7183" max="7424" width="11.42578125" style="1"/>
    <col min="7425" max="7425" width="1.42578125" style="1" customWidth="1"/>
    <col min="7426" max="7428" width="11.42578125" style="1"/>
    <col min="7429" max="7429" width="7.5703125" style="1" customWidth="1"/>
    <col min="7430" max="7430" width="7.28515625" style="1" customWidth="1"/>
    <col min="7431" max="7431" width="10.140625" style="1" customWidth="1"/>
    <col min="7432" max="7433" width="16.5703125" style="1" customWidth="1"/>
    <col min="7434" max="7434" width="16.5703125" style="1" bestFit="1" customWidth="1"/>
    <col min="7435" max="7436" width="16.5703125" style="1" customWidth="1"/>
    <col min="7437" max="7437" width="1.28515625" style="1" customWidth="1"/>
    <col min="7438" max="7438" width="12.28515625" style="1" bestFit="1" customWidth="1"/>
    <col min="7439" max="7680" width="11.42578125" style="1"/>
    <col min="7681" max="7681" width="1.42578125" style="1" customWidth="1"/>
    <col min="7682" max="7684" width="11.42578125" style="1"/>
    <col min="7685" max="7685" width="7.5703125" style="1" customWidth="1"/>
    <col min="7686" max="7686" width="7.28515625" style="1" customWidth="1"/>
    <col min="7687" max="7687" width="10.140625" style="1" customWidth="1"/>
    <col min="7688" max="7689" width="16.5703125" style="1" customWidth="1"/>
    <col min="7690" max="7690" width="16.5703125" style="1" bestFit="1" customWidth="1"/>
    <col min="7691" max="7692" width="16.5703125" style="1" customWidth="1"/>
    <col min="7693" max="7693" width="1.28515625" style="1" customWidth="1"/>
    <col min="7694" max="7694" width="12.28515625" style="1" bestFit="1" customWidth="1"/>
    <col min="7695" max="7936" width="11.42578125" style="1"/>
    <col min="7937" max="7937" width="1.42578125" style="1" customWidth="1"/>
    <col min="7938" max="7940" width="11.42578125" style="1"/>
    <col min="7941" max="7941" width="7.5703125" style="1" customWidth="1"/>
    <col min="7942" max="7942" width="7.28515625" style="1" customWidth="1"/>
    <col min="7943" max="7943" width="10.140625" style="1" customWidth="1"/>
    <col min="7944" max="7945" width="16.5703125" style="1" customWidth="1"/>
    <col min="7946" max="7946" width="16.5703125" style="1" bestFit="1" customWidth="1"/>
    <col min="7947" max="7948" width="16.5703125" style="1" customWidth="1"/>
    <col min="7949" max="7949" width="1.28515625" style="1" customWidth="1"/>
    <col min="7950" max="7950" width="12.28515625" style="1" bestFit="1" customWidth="1"/>
    <col min="7951" max="8192" width="11.42578125" style="1"/>
    <col min="8193" max="8193" width="1.42578125" style="1" customWidth="1"/>
    <col min="8194" max="8196" width="11.42578125" style="1"/>
    <col min="8197" max="8197" width="7.5703125" style="1" customWidth="1"/>
    <col min="8198" max="8198" width="7.28515625" style="1" customWidth="1"/>
    <col min="8199" max="8199" width="10.140625" style="1" customWidth="1"/>
    <col min="8200" max="8201" width="16.5703125" style="1" customWidth="1"/>
    <col min="8202" max="8202" width="16.5703125" style="1" bestFit="1" customWidth="1"/>
    <col min="8203" max="8204" width="16.5703125" style="1" customWidth="1"/>
    <col min="8205" max="8205" width="1.28515625" style="1" customWidth="1"/>
    <col min="8206" max="8206" width="12.28515625" style="1" bestFit="1" customWidth="1"/>
    <col min="8207" max="8448" width="11.42578125" style="1"/>
    <col min="8449" max="8449" width="1.42578125" style="1" customWidth="1"/>
    <col min="8450" max="8452" width="11.42578125" style="1"/>
    <col min="8453" max="8453" width="7.5703125" style="1" customWidth="1"/>
    <col min="8454" max="8454" width="7.28515625" style="1" customWidth="1"/>
    <col min="8455" max="8455" width="10.140625" style="1" customWidth="1"/>
    <col min="8456" max="8457" width="16.5703125" style="1" customWidth="1"/>
    <col min="8458" max="8458" width="16.5703125" style="1" bestFit="1" customWidth="1"/>
    <col min="8459" max="8460" width="16.5703125" style="1" customWidth="1"/>
    <col min="8461" max="8461" width="1.28515625" style="1" customWidth="1"/>
    <col min="8462" max="8462" width="12.28515625" style="1" bestFit="1" customWidth="1"/>
    <col min="8463" max="8704" width="11.42578125" style="1"/>
    <col min="8705" max="8705" width="1.42578125" style="1" customWidth="1"/>
    <col min="8706" max="8708" width="11.42578125" style="1"/>
    <col min="8709" max="8709" width="7.5703125" style="1" customWidth="1"/>
    <col min="8710" max="8710" width="7.28515625" style="1" customWidth="1"/>
    <col min="8711" max="8711" width="10.140625" style="1" customWidth="1"/>
    <col min="8712" max="8713" width="16.5703125" style="1" customWidth="1"/>
    <col min="8714" max="8714" width="16.5703125" style="1" bestFit="1" customWidth="1"/>
    <col min="8715" max="8716" width="16.5703125" style="1" customWidth="1"/>
    <col min="8717" max="8717" width="1.28515625" style="1" customWidth="1"/>
    <col min="8718" max="8718" width="12.28515625" style="1" bestFit="1" customWidth="1"/>
    <col min="8719" max="8960" width="11.42578125" style="1"/>
    <col min="8961" max="8961" width="1.42578125" style="1" customWidth="1"/>
    <col min="8962" max="8964" width="11.42578125" style="1"/>
    <col min="8965" max="8965" width="7.5703125" style="1" customWidth="1"/>
    <col min="8966" max="8966" width="7.28515625" style="1" customWidth="1"/>
    <col min="8967" max="8967" width="10.140625" style="1" customWidth="1"/>
    <col min="8968" max="8969" width="16.5703125" style="1" customWidth="1"/>
    <col min="8970" max="8970" width="16.5703125" style="1" bestFit="1" customWidth="1"/>
    <col min="8971" max="8972" width="16.5703125" style="1" customWidth="1"/>
    <col min="8973" max="8973" width="1.28515625" style="1" customWidth="1"/>
    <col min="8974" max="8974" width="12.28515625" style="1" bestFit="1" customWidth="1"/>
    <col min="8975" max="9216" width="11.42578125" style="1"/>
    <col min="9217" max="9217" width="1.42578125" style="1" customWidth="1"/>
    <col min="9218" max="9220" width="11.42578125" style="1"/>
    <col min="9221" max="9221" width="7.5703125" style="1" customWidth="1"/>
    <col min="9222" max="9222" width="7.28515625" style="1" customWidth="1"/>
    <col min="9223" max="9223" width="10.140625" style="1" customWidth="1"/>
    <col min="9224" max="9225" width="16.5703125" style="1" customWidth="1"/>
    <col min="9226" max="9226" width="16.5703125" style="1" bestFit="1" customWidth="1"/>
    <col min="9227" max="9228" width="16.5703125" style="1" customWidth="1"/>
    <col min="9229" max="9229" width="1.28515625" style="1" customWidth="1"/>
    <col min="9230" max="9230" width="12.28515625" style="1" bestFit="1" customWidth="1"/>
    <col min="9231" max="9472" width="11.42578125" style="1"/>
    <col min="9473" max="9473" width="1.42578125" style="1" customWidth="1"/>
    <col min="9474" max="9476" width="11.42578125" style="1"/>
    <col min="9477" max="9477" width="7.5703125" style="1" customWidth="1"/>
    <col min="9478" max="9478" width="7.28515625" style="1" customWidth="1"/>
    <col min="9479" max="9479" width="10.140625" style="1" customWidth="1"/>
    <col min="9480" max="9481" width="16.5703125" style="1" customWidth="1"/>
    <col min="9482" max="9482" width="16.5703125" style="1" bestFit="1" customWidth="1"/>
    <col min="9483" max="9484" width="16.5703125" style="1" customWidth="1"/>
    <col min="9485" max="9485" width="1.28515625" style="1" customWidth="1"/>
    <col min="9486" max="9486" width="12.28515625" style="1" bestFit="1" customWidth="1"/>
    <col min="9487" max="9728" width="11.42578125" style="1"/>
    <col min="9729" max="9729" width="1.42578125" style="1" customWidth="1"/>
    <col min="9730" max="9732" width="11.42578125" style="1"/>
    <col min="9733" max="9733" width="7.5703125" style="1" customWidth="1"/>
    <col min="9734" max="9734" width="7.28515625" style="1" customWidth="1"/>
    <col min="9735" max="9735" width="10.140625" style="1" customWidth="1"/>
    <col min="9736" max="9737" width="16.5703125" style="1" customWidth="1"/>
    <col min="9738" max="9738" width="16.5703125" style="1" bestFit="1" customWidth="1"/>
    <col min="9739" max="9740" width="16.5703125" style="1" customWidth="1"/>
    <col min="9741" max="9741" width="1.28515625" style="1" customWidth="1"/>
    <col min="9742" max="9742" width="12.28515625" style="1" bestFit="1" customWidth="1"/>
    <col min="9743" max="9984" width="11.42578125" style="1"/>
    <col min="9985" max="9985" width="1.42578125" style="1" customWidth="1"/>
    <col min="9986" max="9988" width="11.42578125" style="1"/>
    <col min="9989" max="9989" width="7.5703125" style="1" customWidth="1"/>
    <col min="9990" max="9990" width="7.28515625" style="1" customWidth="1"/>
    <col min="9991" max="9991" width="10.140625" style="1" customWidth="1"/>
    <col min="9992" max="9993" width="16.5703125" style="1" customWidth="1"/>
    <col min="9994" max="9994" width="16.5703125" style="1" bestFit="1" customWidth="1"/>
    <col min="9995" max="9996" width="16.5703125" style="1" customWidth="1"/>
    <col min="9997" max="9997" width="1.28515625" style="1" customWidth="1"/>
    <col min="9998" max="9998" width="12.28515625" style="1" bestFit="1" customWidth="1"/>
    <col min="9999" max="10240" width="11.42578125" style="1"/>
    <col min="10241" max="10241" width="1.42578125" style="1" customWidth="1"/>
    <col min="10242" max="10244" width="11.42578125" style="1"/>
    <col min="10245" max="10245" width="7.5703125" style="1" customWidth="1"/>
    <col min="10246" max="10246" width="7.28515625" style="1" customWidth="1"/>
    <col min="10247" max="10247" width="10.140625" style="1" customWidth="1"/>
    <col min="10248" max="10249" width="16.5703125" style="1" customWidth="1"/>
    <col min="10250" max="10250" width="16.5703125" style="1" bestFit="1" customWidth="1"/>
    <col min="10251" max="10252" width="16.5703125" style="1" customWidth="1"/>
    <col min="10253" max="10253" width="1.28515625" style="1" customWidth="1"/>
    <col min="10254" max="10254" width="12.28515625" style="1" bestFit="1" customWidth="1"/>
    <col min="10255" max="10496" width="11.42578125" style="1"/>
    <col min="10497" max="10497" width="1.42578125" style="1" customWidth="1"/>
    <col min="10498" max="10500" width="11.42578125" style="1"/>
    <col min="10501" max="10501" width="7.5703125" style="1" customWidth="1"/>
    <col min="10502" max="10502" width="7.28515625" style="1" customWidth="1"/>
    <col min="10503" max="10503" width="10.140625" style="1" customWidth="1"/>
    <col min="10504" max="10505" width="16.5703125" style="1" customWidth="1"/>
    <col min="10506" max="10506" width="16.5703125" style="1" bestFit="1" customWidth="1"/>
    <col min="10507" max="10508" width="16.5703125" style="1" customWidth="1"/>
    <col min="10509" max="10509" width="1.28515625" style="1" customWidth="1"/>
    <col min="10510" max="10510" width="12.28515625" style="1" bestFit="1" customWidth="1"/>
    <col min="10511" max="10752" width="11.42578125" style="1"/>
    <col min="10753" max="10753" width="1.42578125" style="1" customWidth="1"/>
    <col min="10754" max="10756" width="11.42578125" style="1"/>
    <col min="10757" max="10757" width="7.5703125" style="1" customWidth="1"/>
    <col min="10758" max="10758" width="7.28515625" style="1" customWidth="1"/>
    <col min="10759" max="10759" width="10.140625" style="1" customWidth="1"/>
    <col min="10760" max="10761" width="16.5703125" style="1" customWidth="1"/>
    <col min="10762" max="10762" width="16.5703125" style="1" bestFit="1" customWidth="1"/>
    <col min="10763" max="10764" width="16.5703125" style="1" customWidth="1"/>
    <col min="10765" max="10765" width="1.28515625" style="1" customWidth="1"/>
    <col min="10766" max="10766" width="12.28515625" style="1" bestFit="1" customWidth="1"/>
    <col min="10767" max="11008" width="11.42578125" style="1"/>
    <col min="11009" max="11009" width="1.42578125" style="1" customWidth="1"/>
    <col min="11010" max="11012" width="11.42578125" style="1"/>
    <col min="11013" max="11013" width="7.5703125" style="1" customWidth="1"/>
    <col min="11014" max="11014" width="7.28515625" style="1" customWidth="1"/>
    <col min="11015" max="11015" width="10.140625" style="1" customWidth="1"/>
    <col min="11016" max="11017" width="16.5703125" style="1" customWidth="1"/>
    <col min="11018" max="11018" width="16.5703125" style="1" bestFit="1" customWidth="1"/>
    <col min="11019" max="11020" width="16.5703125" style="1" customWidth="1"/>
    <col min="11021" max="11021" width="1.28515625" style="1" customWidth="1"/>
    <col min="11022" max="11022" width="12.28515625" style="1" bestFit="1" customWidth="1"/>
    <col min="11023" max="11264" width="11.42578125" style="1"/>
    <col min="11265" max="11265" width="1.42578125" style="1" customWidth="1"/>
    <col min="11266" max="11268" width="11.42578125" style="1"/>
    <col min="11269" max="11269" width="7.5703125" style="1" customWidth="1"/>
    <col min="11270" max="11270" width="7.28515625" style="1" customWidth="1"/>
    <col min="11271" max="11271" width="10.140625" style="1" customWidth="1"/>
    <col min="11272" max="11273" width="16.5703125" style="1" customWidth="1"/>
    <col min="11274" max="11274" width="16.5703125" style="1" bestFit="1" customWidth="1"/>
    <col min="11275" max="11276" width="16.5703125" style="1" customWidth="1"/>
    <col min="11277" max="11277" width="1.28515625" style="1" customWidth="1"/>
    <col min="11278" max="11278" width="12.28515625" style="1" bestFit="1" customWidth="1"/>
    <col min="11279" max="11520" width="11.42578125" style="1"/>
    <col min="11521" max="11521" width="1.42578125" style="1" customWidth="1"/>
    <col min="11522" max="11524" width="11.42578125" style="1"/>
    <col min="11525" max="11525" width="7.5703125" style="1" customWidth="1"/>
    <col min="11526" max="11526" width="7.28515625" style="1" customWidth="1"/>
    <col min="11527" max="11527" width="10.140625" style="1" customWidth="1"/>
    <col min="11528" max="11529" width="16.5703125" style="1" customWidth="1"/>
    <col min="11530" max="11530" width="16.5703125" style="1" bestFit="1" customWidth="1"/>
    <col min="11531" max="11532" width="16.5703125" style="1" customWidth="1"/>
    <col min="11533" max="11533" width="1.28515625" style="1" customWidth="1"/>
    <col min="11534" max="11534" width="12.28515625" style="1" bestFit="1" customWidth="1"/>
    <col min="11535" max="11776" width="11.42578125" style="1"/>
    <col min="11777" max="11777" width="1.42578125" style="1" customWidth="1"/>
    <col min="11778" max="11780" width="11.42578125" style="1"/>
    <col min="11781" max="11781" width="7.5703125" style="1" customWidth="1"/>
    <col min="11782" max="11782" width="7.28515625" style="1" customWidth="1"/>
    <col min="11783" max="11783" width="10.140625" style="1" customWidth="1"/>
    <col min="11784" max="11785" width="16.5703125" style="1" customWidth="1"/>
    <col min="11786" max="11786" width="16.5703125" style="1" bestFit="1" customWidth="1"/>
    <col min="11787" max="11788" width="16.5703125" style="1" customWidth="1"/>
    <col min="11789" max="11789" width="1.28515625" style="1" customWidth="1"/>
    <col min="11790" max="11790" width="12.28515625" style="1" bestFit="1" customWidth="1"/>
    <col min="11791" max="12032" width="11.42578125" style="1"/>
    <col min="12033" max="12033" width="1.42578125" style="1" customWidth="1"/>
    <col min="12034" max="12036" width="11.42578125" style="1"/>
    <col min="12037" max="12037" width="7.5703125" style="1" customWidth="1"/>
    <col min="12038" max="12038" width="7.28515625" style="1" customWidth="1"/>
    <col min="12039" max="12039" width="10.140625" style="1" customWidth="1"/>
    <col min="12040" max="12041" width="16.5703125" style="1" customWidth="1"/>
    <col min="12042" max="12042" width="16.5703125" style="1" bestFit="1" customWidth="1"/>
    <col min="12043" max="12044" width="16.5703125" style="1" customWidth="1"/>
    <col min="12045" max="12045" width="1.28515625" style="1" customWidth="1"/>
    <col min="12046" max="12046" width="12.28515625" style="1" bestFit="1" customWidth="1"/>
    <col min="12047" max="12288" width="11.42578125" style="1"/>
    <col min="12289" max="12289" width="1.42578125" style="1" customWidth="1"/>
    <col min="12290" max="12292" width="11.42578125" style="1"/>
    <col min="12293" max="12293" width="7.5703125" style="1" customWidth="1"/>
    <col min="12294" max="12294" width="7.28515625" style="1" customWidth="1"/>
    <col min="12295" max="12295" width="10.140625" style="1" customWidth="1"/>
    <col min="12296" max="12297" width="16.5703125" style="1" customWidth="1"/>
    <col min="12298" max="12298" width="16.5703125" style="1" bestFit="1" customWidth="1"/>
    <col min="12299" max="12300" width="16.5703125" style="1" customWidth="1"/>
    <col min="12301" max="12301" width="1.28515625" style="1" customWidth="1"/>
    <col min="12302" max="12302" width="12.28515625" style="1" bestFit="1" customWidth="1"/>
    <col min="12303" max="12544" width="11.42578125" style="1"/>
    <col min="12545" max="12545" width="1.42578125" style="1" customWidth="1"/>
    <col min="12546" max="12548" width="11.42578125" style="1"/>
    <col min="12549" max="12549" width="7.5703125" style="1" customWidth="1"/>
    <col min="12550" max="12550" width="7.28515625" style="1" customWidth="1"/>
    <col min="12551" max="12551" width="10.140625" style="1" customWidth="1"/>
    <col min="12552" max="12553" width="16.5703125" style="1" customWidth="1"/>
    <col min="12554" max="12554" width="16.5703125" style="1" bestFit="1" customWidth="1"/>
    <col min="12555" max="12556" width="16.5703125" style="1" customWidth="1"/>
    <col min="12557" max="12557" width="1.28515625" style="1" customWidth="1"/>
    <col min="12558" max="12558" width="12.28515625" style="1" bestFit="1" customWidth="1"/>
    <col min="12559" max="12800" width="11.42578125" style="1"/>
    <col min="12801" max="12801" width="1.42578125" style="1" customWidth="1"/>
    <col min="12802" max="12804" width="11.42578125" style="1"/>
    <col min="12805" max="12805" width="7.5703125" style="1" customWidth="1"/>
    <col min="12806" max="12806" width="7.28515625" style="1" customWidth="1"/>
    <col min="12807" max="12807" width="10.140625" style="1" customWidth="1"/>
    <col min="12808" max="12809" width="16.5703125" style="1" customWidth="1"/>
    <col min="12810" max="12810" width="16.5703125" style="1" bestFit="1" customWidth="1"/>
    <col min="12811" max="12812" width="16.5703125" style="1" customWidth="1"/>
    <col min="12813" max="12813" width="1.28515625" style="1" customWidth="1"/>
    <col min="12814" max="12814" width="12.28515625" style="1" bestFit="1" customWidth="1"/>
    <col min="12815" max="13056" width="11.42578125" style="1"/>
    <col min="13057" max="13057" width="1.42578125" style="1" customWidth="1"/>
    <col min="13058" max="13060" width="11.42578125" style="1"/>
    <col min="13061" max="13061" width="7.5703125" style="1" customWidth="1"/>
    <col min="13062" max="13062" width="7.28515625" style="1" customWidth="1"/>
    <col min="13063" max="13063" width="10.140625" style="1" customWidth="1"/>
    <col min="13064" max="13065" width="16.5703125" style="1" customWidth="1"/>
    <col min="13066" max="13066" width="16.5703125" style="1" bestFit="1" customWidth="1"/>
    <col min="13067" max="13068" width="16.5703125" style="1" customWidth="1"/>
    <col min="13069" max="13069" width="1.28515625" style="1" customWidth="1"/>
    <col min="13070" max="13070" width="12.28515625" style="1" bestFit="1" customWidth="1"/>
    <col min="13071" max="13312" width="11.42578125" style="1"/>
    <col min="13313" max="13313" width="1.42578125" style="1" customWidth="1"/>
    <col min="13314" max="13316" width="11.42578125" style="1"/>
    <col min="13317" max="13317" width="7.5703125" style="1" customWidth="1"/>
    <col min="13318" max="13318" width="7.28515625" style="1" customWidth="1"/>
    <col min="13319" max="13319" width="10.140625" style="1" customWidth="1"/>
    <col min="13320" max="13321" width="16.5703125" style="1" customWidth="1"/>
    <col min="13322" max="13322" width="16.5703125" style="1" bestFit="1" customWidth="1"/>
    <col min="13323" max="13324" width="16.5703125" style="1" customWidth="1"/>
    <col min="13325" max="13325" width="1.28515625" style="1" customWidth="1"/>
    <col min="13326" max="13326" width="12.28515625" style="1" bestFit="1" customWidth="1"/>
    <col min="13327" max="13568" width="11.42578125" style="1"/>
    <col min="13569" max="13569" width="1.42578125" style="1" customWidth="1"/>
    <col min="13570" max="13572" width="11.42578125" style="1"/>
    <col min="13573" max="13573" width="7.5703125" style="1" customWidth="1"/>
    <col min="13574" max="13574" width="7.28515625" style="1" customWidth="1"/>
    <col min="13575" max="13575" width="10.140625" style="1" customWidth="1"/>
    <col min="13576" max="13577" width="16.5703125" style="1" customWidth="1"/>
    <col min="13578" max="13578" width="16.5703125" style="1" bestFit="1" customWidth="1"/>
    <col min="13579" max="13580" width="16.5703125" style="1" customWidth="1"/>
    <col min="13581" max="13581" width="1.28515625" style="1" customWidth="1"/>
    <col min="13582" max="13582" width="12.28515625" style="1" bestFit="1" customWidth="1"/>
    <col min="13583" max="13824" width="11.42578125" style="1"/>
    <col min="13825" max="13825" width="1.42578125" style="1" customWidth="1"/>
    <col min="13826" max="13828" width="11.42578125" style="1"/>
    <col min="13829" max="13829" width="7.5703125" style="1" customWidth="1"/>
    <col min="13830" max="13830" width="7.28515625" style="1" customWidth="1"/>
    <col min="13831" max="13831" width="10.140625" style="1" customWidth="1"/>
    <col min="13832" max="13833" width="16.5703125" style="1" customWidth="1"/>
    <col min="13834" max="13834" width="16.5703125" style="1" bestFit="1" customWidth="1"/>
    <col min="13835" max="13836" width="16.5703125" style="1" customWidth="1"/>
    <col min="13837" max="13837" width="1.28515625" style="1" customWidth="1"/>
    <col min="13838" max="13838" width="12.28515625" style="1" bestFit="1" customWidth="1"/>
    <col min="13839" max="14080" width="11.42578125" style="1"/>
    <col min="14081" max="14081" width="1.42578125" style="1" customWidth="1"/>
    <col min="14082" max="14084" width="11.42578125" style="1"/>
    <col min="14085" max="14085" width="7.5703125" style="1" customWidth="1"/>
    <col min="14086" max="14086" width="7.28515625" style="1" customWidth="1"/>
    <col min="14087" max="14087" width="10.140625" style="1" customWidth="1"/>
    <col min="14088" max="14089" width="16.5703125" style="1" customWidth="1"/>
    <col min="14090" max="14090" width="16.5703125" style="1" bestFit="1" customWidth="1"/>
    <col min="14091" max="14092" width="16.5703125" style="1" customWidth="1"/>
    <col min="14093" max="14093" width="1.28515625" style="1" customWidth="1"/>
    <col min="14094" max="14094" width="12.28515625" style="1" bestFit="1" customWidth="1"/>
    <col min="14095" max="14336" width="11.42578125" style="1"/>
    <col min="14337" max="14337" width="1.42578125" style="1" customWidth="1"/>
    <col min="14338" max="14340" width="11.42578125" style="1"/>
    <col min="14341" max="14341" width="7.5703125" style="1" customWidth="1"/>
    <col min="14342" max="14342" width="7.28515625" style="1" customWidth="1"/>
    <col min="14343" max="14343" width="10.140625" style="1" customWidth="1"/>
    <col min="14344" max="14345" width="16.5703125" style="1" customWidth="1"/>
    <col min="14346" max="14346" width="16.5703125" style="1" bestFit="1" customWidth="1"/>
    <col min="14347" max="14348" width="16.5703125" style="1" customWidth="1"/>
    <col min="14349" max="14349" width="1.28515625" style="1" customWidth="1"/>
    <col min="14350" max="14350" width="12.28515625" style="1" bestFit="1" customWidth="1"/>
    <col min="14351" max="14592" width="11.42578125" style="1"/>
    <col min="14593" max="14593" width="1.42578125" style="1" customWidth="1"/>
    <col min="14594" max="14596" width="11.42578125" style="1"/>
    <col min="14597" max="14597" width="7.5703125" style="1" customWidth="1"/>
    <col min="14598" max="14598" width="7.28515625" style="1" customWidth="1"/>
    <col min="14599" max="14599" width="10.140625" style="1" customWidth="1"/>
    <col min="14600" max="14601" width="16.5703125" style="1" customWidth="1"/>
    <col min="14602" max="14602" width="16.5703125" style="1" bestFit="1" customWidth="1"/>
    <col min="14603" max="14604" width="16.5703125" style="1" customWidth="1"/>
    <col min="14605" max="14605" width="1.28515625" style="1" customWidth="1"/>
    <col min="14606" max="14606" width="12.28515625" style="1" bestFit="1" customWidth="1"/>
    <col min="14607" max="14848" width="11.42578125" style="1"/>
    <col min="14849" max="14849" width="1.42578125" style="1" customWidth="1"/>
    <col min="14850" max="14852" width="11.42578125" style="1"/>
    <col min="14853" max="14853" width="7.5703125" style="1" customWidth="1"/>
    <col min="14854" max="14854" width="7.28515625" style="1" customWidth="1"/>
    <col min="14855" max="14855" width="10.140625" style="1" customWidth="1"/>
    <col min="14856" max="14857" width="16.5703125" style="1" customWidth="1"/>
    <col min="14858" max="14858" width="16.5703125" style="1" bestFit="1" customWidth="1"/>
    <col min="14859" max="14860" width="16.5703125" style="1" customWidth="1"/>
    <col min="14861" max="14861" width="1.28515625" style="1" customWidth="1"/>
    <col min="14862" max="14862" width="12.28515625" style="1" bestFit="1" customWidth="1"/>
    <col min="14863" max="15104" width="11.42578125" style="1"/>
    <col min="15105" max="15105" width="1.42578125" style="1" customWidth="1"/>
    <col min="15106" max="15108" width="11.42578125" style="1"/>
    <col min="15109" max="15109" width="7.5703125" style="1" customWidth="1"/>
    <col min="15110" max="15110" width="7.28515625" style="1" customWidth="1"/>
    <col min="15111" max="15111" width="10.140625" style="1" customWidth="1"/>
    <col min="15112" max="15113" width="16.5703125" style="1" customWidth="1"/>
    <col min="15114" max="15114" width="16.5703125" style="1" bestFit="1" customWidth="1"/>
    <col min="15115" max="15116" width="16.5703125" style="1" customWidth="1"/>
    <col min="15117" max="15117" width="1.28515625" style="1" customWidth="1"/>
    <col min="15118" max="15118" width="12.28515625" style="1" bestFit="1" customWidth="1"/>
    <col min="15119" max="15360" width="11.42578125" style="1"/>
    <col min="15361" max="15361" width="1.42578125" style="1" customWidth="1"/>
    <col min="15362" max="15364" width="11.42578125" style="1"/>
    <col min="15365" max="15365" width="7.5703125" style="1" customWidth="1"/>
    <col min="15366" max="15366" width="7.28515625" style="1" customWidth="1"/>
    <col min="15367" max="15367" width="10.140625" style="1" customWidth="1"/>
    <col min="15368" max="15369" width="16.5703125" style="1" customWidth="1"/>
    <col min="15370" max="15370" width="16.5703125" style="1" bestFit="1" customWidth="1"/>
    <col min="15371" max="15372" width="16.5703125" style="1" customWidth="1"/>
    <col min="15373" max="15373" width="1.28515625" style="1" customWidth="1"/>
    <col min="15374" max="15374" width="12.28515625" style="1" bestFit="1" customWidth="1"/>
    <col min="15375" max="15616" width="11.42578125" style="1"/>
    <col min="15617" max="15617" width="1.42578125" style="1" customWidth="1"/>
    <col min="15618" max="15620" width="11.42578125" style="1"/>
    <col min="15621" max="15621" width="7.5703125" style="1" customWidth="1"/>
    <col min="15622" max="15622" width="7.28515625" style="1" customWidth="1"/>
    <col min="15623" max="15623" width="10.140625" style="1" customWidth="1"/>
    <col min="15624" max="15625" width="16.5703125" style="1" customWidth="1"/>
    <col min="15626" max="15626" width="16.5703125" style="1" bestFit="1" customWidth="1"/>
    <col min="15627" max="15628" width="16.5703125" style="1" customWidth="1"/>
    <col min="15629" max="15629" width="1.28515625" style="1" customWidth="1"/>
    <col min="15630" max="15630" width="12.28515625" style="1" bestFit="1" customWidth="1"/>
    <col min="15631" max="15872" width="11.42578125" style="1"/>
    <col min="15873" max="15873" width="1.42578125" style="1" customWidth="1"/>
    <col min="15874" max="15876" width="11.42578125" style="1"/>
    <col min="15877" max="15877" width="7.5703125" style="1" customWidth="1"/>
    <col min="15878" max="15878" width="7.28515625" style="1" customWidth="1"/>
    <col min="15879" max="15879" width="10.140625" style="1" customWidth="1"/>
    <col min="15880" max="15881" width="16.5703125" style="1" customWidth="1"/>
    <col min="15882" max="15882" width="16.5703125" style="1" bestFit="1" customWidth="1"/>
    <col min="15883" max="15884" width="16.5703125" style="1" customWidth="1"/>
    <col min="15885" max="15885" width="1.28515625" style="1" customWidth="1"/>
    <col min="15886" max="15886" width="12.28515625" style="1" bestFit="1" customWidth="1"/>
    <col min="15887" max="16128" width="11.42578125" style="1"/>
    <col min="16129" max="16129" width="1.42578125" style="1" customWidth="1"/>
    <col min="16130" max="16132" width="11.42578125" style="1"/>
    <col min="16133" max="16133" width="7.5703125" style="1" customWidth="1"/>
    <col min="16134" max="16134" width="7.28515625" style="1" customWidth="1"/>
    <col min="16135" max="16135" width="10.140625" style="1" customWidth="1"/>
    <col min="16136" max="16137" width="16.5703125" style="1" customWidth="1"/>
    <col min="16138" max="16138" width="16.5703125" style="1" bestFit="1" customWidth="1"/>
    <col min="16139" max="16140" width="16.5703125" style="1" customWidth="1"/>
    <col min="16141" max="16141" width="1.28515625" style="1" customWidth="1"/>
    <col min="16142" max="16142" width="12.28515625" style="1" bestFit="1" customWidth="1"/>
    <col min="16143" max="16384" width="11.42578125" style="1"/>
  </cols>
  <sheetData>
    <row r="1" spans="1:31" ht="29.25" customHeight="1" thickTop="1" thickBot="1" x14ac:dyDescent="0.3">
      <c r="A1" s="358" t="s">
        <v>99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60"/>
      <c r="AA1" t="s">
        <v>0</v>
      </c>
      <c r="AE1" s="2" t="s">
        <v>1</v>
      </c>
    </row>
    <row r="2" spans="1:31" ht="15.75" thickTop="1" x14ac:dyDescent="0.25"/>
    <row r="3" spans="1:31" x14ac:dyDescent="0.25">
      <c r="I3" s="280"/>
      <c r="J3" s="280"/>
      <c r="K3" s="280"/>
      <c r="L3" s="280"/>
      <c r="M3" s="280"/>
    </row>
    <row r="4" spans="1:31" ht="18" x14ac:dyDescent="0.25">
      <c r="A4" s="3" t="s">
        <v>100</v>
      </c>
      <c r="H4" s="254"/>
      <c r="I4" s="280"/>
      <c r="J4" s="280"/>
      <c r="K4" s="280"/>
      <c r="L4" s="280"/>
      <c r="M4" s="280"/>
    </row>
    <row r="5" spans="1:31" ht="18.75" thickBot="1" x14ac:dyDescent="0.3">
      <c r="A5" s="3"/>
      <c r="J5" s="280"/>
      <c r="K5" s="280"/>
      <c r="L5" s="280"/>
      <c r="M5" s="280"/>
    </row>
    <row r="6" spans="1:31" ht="18.75" thickTop="1" x14ac:dyDescent="0.25">
      <c r="A6" s="3"/>
      <c r="B6" s="4"/>
      <c r="C6" s="5"/>
      <c r="D6" s="6"/>
      <c r="E6" s="7"/>
      <c r="F6" s="8"/>
      <c r="H6" s="4"/>
      <c r="I6" s="267"/>
      <c r="J6" s="262"/>
      <c r="K6" s="280"/>
      <c r="L6" s="280"/>
      <c r="M6" s="280"/>
    </row>
    <row r="7" spans="1:31" ht="18" x14ac:dyDescent="0.25">
      <c r="A7" s="3"/>
      <c r="B7" s="361" t="s">
        <v>99</v>
      </c>
      <c r="C7" s="362"/>
      <c r="D7" s="354"/>
      <c r="E7" s="355"/>
      <c r="F7" s="363"/>
      <c r="H7" s="259" t="s">
        <v>101</v>
      </c>
      <c r="I7" s="352"/>
      <c r="J7" s="353"/>
      <c r="K7" s="280"/>
      <c r="L7" s="280"/>
      <c r="M7" s="280"/>
      <c r="N7" s="280"/>
    </row>
    <row r="8" spans="1:31" ht="18" x14ac:dyDescent="0.25">
      <c r="A8" s="3"/>
      <c r="B8" s="361" t="s">
        <v>108</v>
      </c>
      <c r="C8" s="362"/>
      <c r="D8" s="354"/>
      <c r="E8" s="355"/>
      <c r="F8" s="363"/>
      <c r="H8" s="259" t="s">
        <v>109</v>
      </c>
      <c r="I8" s="352"/>
      <c r="J8" s="353"/>
      <c r="K8" s="252"/>
      <c r="L8" s="280"/>
      <c r="M8" s="280"/>
      <c r="N8" s="280"/>
    </row>
    <row r="9" spans="1:31" ht="18" x14ac:dyDescent="0.25">
      <c r="A9" s="3"/>
      <c r="B9" s="361" t="s">
        <v>106</v>
      </c>
      <c r="C9" s="362"/>
      <c r="D9" s="354"/>
      <c r="E9" s="355"/>
      <c r="F9" s="363"/>
      <c r="H9" s="259" t="s">
        <v>102</v>
      </c>
      <c r="I9" s="354"/>
      <c r="J9" s="355"/>
      <c r="K9" s="263"/>
      <c r="L9" s="280"/>
      <c r="M9" s="280"/>
      <c r="N9" s="280"/>
    </row>
    <row r="10" spans="1:31" ht="18" x14ac:dyDescent="0.25">
      <c r="A10" s="3"/>
      <c r="B10" s="361" t="s">
        <v>104</v>
      </c>
      <c r="C10" s="362"/>
      <c r="D10" s="356"/>
      <c r="E10" s="357"/>
      <c r="F10" s="364"/>
      <c r="H10" s="259"/>
      <c r="I10" s="266"/>
      <c r="J10" s="264"/>
      <c r="K10" s="252"/>
      <c r="M10" s="280"/>
      <c r="N10" s="280"/>
    </row>
    <row r="11" spans="1:31" ht="18" x14ac:dyDescent="0.25">
      <c r="A11" s="3"/>
      <c r="B11" s="361" t="s">
        <v>105</v>
      </c>
      <c r="C11" s="362"/>
      <c r="D11" s="356"/>
      <c r="E11" s="357"/>
      <c r="F11" s="364"/>
      <c r="H11" s="268" t="s">
        <v>103</v>
      </c>
      <c r="I11" s="356"/>
      <c r="J11" s="357"/>
      <c r="K11" s="263"/>
      <c r="L11" s="280"/>
      <c r="M11" s="280"/>
      <c r="N11" s="280"/>
    </row>
    <row r="12" spans="1:31" ht="18" x14ac:dyDescent="0.25">
      <c r="A12" s="3"/>
      <c r="B12" s="9"/>
      <c r="C12" s="11"/>
      <c r="D12" s="12"/>
      <c r="E12" s="13"/>
      <c r="F12" s="14"/>
      <c r="H12" s="259"/>
      <c r="I12" s="356"/>
      <c r="J12" s="357"/>
      <c r="K12" s="263"/>
      <c r="L12" s="280"/>
      <c r="M12" s="280"/>
      <c r="N12" s="280"/>
    </row>
    <row r="13" spans="1:31" ht="18" x14ac:dyDescent="0.25">
      <c r="A13" s="3"/>
      <c r="B13" s="361" t="s">
        <v>107</v>
      </c>
      <c r="C13" s="362"/>
      <c r="D13" s="354"/>
      <c r="E13" s="355"/>
      <c r="F13" s="363"/>
      <c r="H13" s="259"/>
      <c r="I13" s="356"/>
      <c r="J13" s="357"/>
      <c r="K13" s="263"/>
      <c r="L13" s="280"/>
      <c r="M13" s="280"/>
      <c r="N13" s="280"/>
    </row>
    <row r="14" spans="1:31" ht="18.75" thickBot="1" x14ac:dyDescent="0.3">
      <c r="A14" s="3"/>
      <c r="B14" s="365"/>
      <c r="C14" s="366"/>
      <c r="D14" s="17"/>
      <c r="E14" s="17"/>
      <c r="F14" s="18"/>
      <c r="H14" s="260"/>
      <c r="I14" s="269"/>
      <c r="J14" s="265"/>
      <c r="K14" s="252"/>
      <c r="L14" s="280"/>
      <c r="M14" s="280"/>
      <c r="N14" s="280"/>
    </row>
    <row r="15" spans="1:31" ht="18.75" thickTop="1" x14ac:dyDescent="0.25">
      <c r="A15" s="3"/>
      <c r="B15" s="20"/>
      <c r="C15" s="20"/>
      <c r="D15" s="20"/>
      <c r="E15" s="20"/>
      <c r="F15" s="20"/>
      <c r="H15" s="252"/>
      <c r="I15" s="280"/>
      <c r="J15" s="280"/>
      <c r="K15" s="280"/>
      <c r="L15" s="280"/>
      <c r="M15" s="280"/>
      <c r="N15" s="280"/>
    </row>
    <row r="16" spans="1:31" ht="15.75" thickBot="1" x14ac:dyDescent="0.3">
      <c r="I16" s="280"/>
      <c r="J16" s="280"/>
      <c r="K16" s="280"/>
      <c r="L16" s="280"/>
      <c r="M16" s="280"/>
      <c r="N16" s="280"/>
    </row>
    <row r="17" spans="2:14" ht="15.75" thickTop="1" x14ac:dyDescent="0.25">
      <c r="B17" s="21"/>
      <c r="C17" s="22"/>
      <c r="D17" s="22"/>
      <c r="E17" s="23"/>
      <c r="F17" s="24"/>
      <c r="G17" s="25" t="s">
        <v>2</v>
      </c>
      <c r="H17" s="25" t="s">
        <v>396</v>
      </c>
      <c r="I17" s="25" t="s">
        <v>397</v>
      </c>
      <c r="J17" s="25" t="s">
        <v>398</v>
      </c>
      <c r="K17" s="25" t="s">
        <v>399</v>
      </c>
      <c r="L17" s="26" t="s">
        <v>400</v>
      </c>
      <c r="M17" s="27"/>
      <c r="N17" s="280"/>
    </row>
    <row r="18" spans="2:14" x14ac:dyDescent="0.25">
      <c r="B18" s="28"/>
      <c r="C18" s="29"/>
      <c r="D18" s="29"/>
      <c r="E18" s="30"/>
      <c r="F18" s="30"/>
      <c r="G18" s="31"/>
      <c r="H18" s="32"/>
      <c r="I18" s="32"/>
      <c r="J18" s="32"/>
      <c r="K18" s="32"/>
      <c r="L18" s="33"/>
      <c r="M18" s="27"/>
      <c r="N18" s="280"/>
    </row>
    <row r="19" spans="2:14" x14ac:dyDescent="0.25">
      <c r="B19" s="15"/>
      <c r="C19" s="34"/>
      <c r="D19" s="34"/>
      <c r="E19" s="16"/>
      <c r="F19" s="16"/>
      <c r="G19" s="35"/>
      <c r="H19" s="36"/>
      <c r="I19" s="36"/>
      <c r="J19" s="36"/>
      <c r="K19" s="36"/>
      <c r="L19" s="14"/>
      <c r="M19" s="37"/>
      <c r="N19" s="280"/>
    </row>
    <row r="20" spans="2:14" x14ac:dyDescent="0.25">
      <c r="B20" s="15"/>
      <c r="C20" s="10" t="s">
        <v>378</v>
      </c>
      <c r="D20" s="34"/>
      <c r="E20" s="16"/>
      <c r="F20" s="10" t="s">
        <v>83</v>
      </c>
      <c r="G20" s="35"/>
      <c r="H20" s="38"/>
      <c r="I20" s="38"/>
      <c r="J20" s="38"/>
      <c r="K20" s="38"/>
      <c r="L20" s="39"/>
      <c r="M20" s="37"/>
      <c r="N20" s="280"/>
    </row>
    <row r="21" spans="2:14" x14ac:dyDescent="0.25">
      <c r="B21" s="15"/>
      <c r="C21" s="10" t="s">
        <v>379</v>
      </c>
      <c r="D21" s="34"/>
      <c r="E21" s="16"/>
      <c r="F21" s="10" t="s">
        <v>83</v>
      </c>
      <c r="G21" s="35"/>
      <c r="H21" s="38"/>
      <c r="I21" s="38"/>
      <c r="J21" s="38"/>
      <c r="K21" s="38"/>
      <c r="L21" s="39"/>
      <c r="M21" s="37"/>
      <c r="N21" s="280"/>
    </row>
    <row r="22" spans="2:14" x14ac:dyDescent="0.25">
      <c r="B22" s="15"/>
      <c r="C22" s="10" t="s">
        <v>110</v>
      </c>
      <c r="D22" s="34"/>
      <c r="E22" s="16"/>
      <c r="F22" s="16"/>
      <c r="G22" s="35"/>
      <c r="H22" s="40">
        <f>ROUND(((H21-H20)/30),0)</f>
        <v>0</v>
      </c>
      <c r="I22" s="40">
        <f t="shared" ref="I22:L22" si="0">ROUND(((I21-I20)/30),0)</f>
        <v>0</v>
      </c>
      <c r="J22" s="40">
        <f t="shared" si="0"/>
        <v>0</v>
      </c>
      <c r="K22" s="40">
        <f t="shared" si="0"/>
        <v>0</v>
      </c>
      <c r="L22" s="271">
        <f t="shared" si="0"/>
        <v>0</v>
      </c>
      <c r="M22" s="272"/>
      <c r="N22" s="280"/>
    </row>
    <row r="23" spans="2:14" x14ac:dyDescent="0.25">
      <c r="B23" s="15"/>
      <c r="C23" s="34"/>
      <c r="D23" s="34"/>
      <c r="E23" s="16"/>
      <c r="F23" s="16"/>
      <c r="G23" s="35"/>
      <c r="H23" s="36"/>
      <c r="I23" s="36"/>
      <c r="J23" s="36"/>
      <c r="K23" s="36"/>
      <c r="L23" s="14"/>
      <c r="M23" s="37"/>
      <c r="N23" s="280"/>
    </row>
    <row r="24" spans="2:14" x14ac:dyDescent="0.25">
      <c r="B24" s="15"/>
      <c r="C24" s="34"/>
      <c r="D24" s="34"/>
      <c r="E24" s="16"/>
      <c r="F24" s="16"/>
      <c r="G24" s="35"/>
      <c r="H24" s="36"/>
      <c r="I24" s="36"/>
      <c r="J24" s="36"/>
      <c r="K24" s="36"/>
      <c r="L24" s="14"/>
      <c r="M24" s="37"/>
      <c r="N24" s="280"/>
    </row>
    <row r="25" spans="2:14" x14ac:dyDescent="0.25">
      <c r="B25" s="41" t="s">
        <v>111</v>
      </c>
      <c r="C25" s="42"/>
      <c r="D25" s="42"/>
      <c r="E25" s="43"/>
      <c r="F25" s="43"/>
      <c r="G25" s="44"/>
      <c r="H25" s="45">
        <f>H26+H27</f>
        <v>0</v>
      </c>
      <c r="I25" s="45">
        <f t="shared" ref="I25:L25" si="1">I26+I27</f>
        <v>0</v>
      </c>
      <c r="J25" s="45">
        <f t="shared" si="1"/>
        <v>0</v>
      </c>
      <c r="K25" s="45">
        <f t="shared" si="1"/>
        <v>0</v>
      </c>
      <c r="L25" s="273">
        <f t="shared" si="1"/>
        <v>0</v>
      </c>
      <c r="M25" s="274"/>
      <c r="N25" s="280"/>
    </row>
    <row r="26" spans="2:14" x14ac:dyDescent="0.25">
      <c r="B26" s="46"/>
      <c r="C26" s="47" t="s">
        <v>380</v>
      </c>
      <c r="D26" s="48"/>
      <c r="E26" s="49"/>
      <c r="F26" s="47" t="s">
        <v>84</v>
      </c>
      <c r="G26" s="50">
        <v>105</v>
      </c>
      <c r="H26" s="51"/>
      <c r="I26" s="51"/>
      <c r="J26" s="51"/>
      <c r="K26" s="51"/>
      <c r="L26" s="52"/>
      <c r="M26" s="27"/>
      <c r="N26" s="280"/>
    </row>
    <row r="27" spans="2:14" x14ac:dyDescent="0.25">
      <c r="B27" s="46"/>
      <c r="C27" s="47" t="s">
        <v>381</v>
      </c>
      <c r="D27" s="48"/>
      <c r="E27" s="49"/>
      <c r="F27" s="47" t="s">
        <v>84</v>
      </c>
      <c r="G27" s="50">
        <v>105</v>
      </c>
      <c r="H27" s="51"/>
      <c r="I27" s="51"/>
      <c r="J27" s="51"/>
      <c r="K27" s="51"/>
      <c r="L27" s="52"/>
      <c r="M27" s="20"/>
      <c r="N27" s="280"/>
    </row>
    <row r="28" spans="2:14" x14ac:dyDescent="0.25">
      <c r="B28" s="53"/>
      <c r="C28" s="47" t="s">
        <v>382</v>
      </c>
      <c r="D28" s="48"/>
      <c r="E28" s="49"/>
      <c r="F28" s="47" t="s">
        <v>84</v>
      </c>
      <c r="G28" s="50">
        <v>105</v>
      </c>
      <c r="H28" s="51"/>
      <c r="I28" s="51"/>
      <c r="J28" s="51"/>
      <c r="K28" s="51"/>
      <c r="L28" s="52"/>
      <c r="M28" s="20"/>
      <c r="N28" s="280"/>
    </row>
    <row r="29" spans="2:14" x14ac:dyDescent="0.25">
      <c r="B29" s="54"/>
      <c r="C29" s="55" t="s">
        <v>383</v>
      </c>
      <c r="D29" s="56"/>
      <c r="E29" s="57"/>
      <c r="F29" s="55"/>
      <c r="G29" s="58"/>
      <c r="H29" s="59" t="e">
        <f>H28/H25</f>
        <v>#DIV/0!</v>
      </c>
      <c r="I29" s="59" t="e">
        <f t="shared" ref="I29:L29" si="2">I28/I25</f>
        <v>#DIV/0!</v>
      </c>
      <c r="J29" s="59" t="e">
        <f t="shared" si="2"/>
        <v>#DIV/0!</v>
      </c>
      <c r="K29" s="59" t="e">
        <f t="shared" si="2"/>
        <v>#DIV/0!</v>
      </c>
      <c r="L29" s="275" t="e">
        <f t="shared" si="2"/>
        <v>#DIV/0!</v>
      </c>
      <c r="M29" s="20"/>
      <c r="N29" s="280"/>
    </row>
    <row r="30" spans="2:14" x14ac:dyDescent="0.25">
      <c r="B30" s="60"/>
      <c r="C30" s="10"/>
      <c r="D30" s="61"/>
      <c r="E30" s="16"/>
      <c r="F30" s="10"/>
      <c r="G30" s="62"/>
      <c r="H30" s="63"/>
      <c r="I30" s="63"/>
      <c r="J30" s="63"/>
      <c r="K30" s="63"/>
      <c r="L30" s="64"/>
      <c r="M30" s="20"/>
      <c r="N30" s="280"/>
    </row>
    <row r="31" spans="2:14" x14ac:dyDescent="0.25">
      <c r="B31" s="65"/>
      <c r="C31" s="66" t="s">
        <v>385</v>
      </c>
      <c r="D31" s="67"/>
      <c r="E31" s="43"/>
      <c r="F31" s="66" t="s">
        <v>84</v>
      </c>
      <c r="G31" s="68">
        <v>100</v>
      </c>
      <c r="H31" s="51"/>
      <c r="I31" s="51"/>
      <c r="J31" s="51"/>
      <c r="K31" s="51"/>
      <c r="L31" s="52"/>
      <c r="M31" s="20"/>
      <c r="N31" s="20"/>
    </row>
    <row r="32" spans="2:14" x14ac:dyDescent="0.25">
      <c r="B32" s="60"/>
      <c r="C32" s="10"/>
      <c r="D32" s="61"/>
      <c r="E32" s="16"/>
      <c r="F32" s="10"/>
      <c r="G32" s="62"/>
      <c r="H32" s="69"/>
      <c r="I32" s="69"/>
      <c r="J32" s="69"/>
      <c r="K32" s="69"/>
      <c r="L32" s="70"/>
      <c r="M32" s="20"/>
      <c r="N32" s="20"/>
    </row>
    <row r="33" spans="1:14" x14ac:dyDescent="0.25">
      <c r="B33" s="53"/>
      <c r="C33" s="47" t="s">
        <v>384</v>
      </c>
      <c r="D33" s="48"/>
      <c r="E33" s="49"/>
      <c r="F33" s="47" t="s">
        <v>85</v>
      </c>
      <c r="G33" s="50">
        <v>9088</v>
      </c>
      <c r="H33" s="71"/>
      <c r="I33" s="71"/>
      <c r="J33" s="71"/>
      <c r="K33" s="71"/>
      <c r="L33" s="72"/>
      <c r="M33" s="20"/>
      <c r="N33" s="20"/>
    </row>
    <row r="34" spans="1:14" ht="15.75" thickBot="1" x14ac:dyDescent="0.3">
      <c r="B34" s="73"/>
      <c r="C34" s="74"/>
      <c r="D34" s="74"/>
      <c r="E34" s="19"/>
      <c r="F34" s="75"/>
      <c r="G34" s="76"/>
      <c r="H34" s="77"/>
      <c r="I34" s="77"/>
      <c r="J34" s="77"/>
      <c r="K34" s="77"/>
      <c r="L34" s="18"/>
      <c r="M34" s="20"/>
      <c r="N34" s="20"/>
    </row>
    <row r="35" spans="1:14" ht="15.75" thickTop="1" x14ac:dyDescent="0.25"/>
    <row r="37" spans="1:14" ht="18" x14ac:dyDescent="0.25">
      <c r="A37" s="3" t="s">
        <v>112</v>
      </c>
    </row>
    <row r="39" spans="1:14" ht="15.75" x14ac:dyDescent="0.25">
      <c r="B39" s="78" t="s">
        <v>113</v>
      </c>
    </row>
    <row r="40" spans="1:14" ht="15.75" customHeight="1" x14ac:dyDescent="0.25">
      <c r="B40" s="20"/>
      <c r="C40" s="20"/>
      <c r="D40" s="20"/>
      <c r="E40" s="20"/>
      <c r="F40" s="79" t="s">
        <v>90</v>
      </c>
      <c r="G40" s="80" t="s">
        <v>2</v>
      </c>
      <c r="H40" s="81" t="str">
        <f>H17</f>
        <v>Année X</v>
      </c>
      <c r="I40" s="270" t="str">
        <f>I17</f>
        <v>Année X-1</v>
      </c>
      <c r="J40" s="270" t="str">
        <f>J17</f>
        <v>Année X-2</v>
      </c>
      <c r="K40" s="270" t="str">
        <f>K17</f>
        <v>Année X-3</v>
      </c>
      <c r="L40" s="270" t="str">
        <f>L17</f>
        <v>Année X-4</v>
      </c>
    </row>
    <row r="41" spans="1:14" x14ac:dyDescent="0.25">
      <c r="B41" s="320" t="s">
        <v>114</v>
      </c>
      <c r="C41" s="320"/>
      <c r="D41" s="320"/>
      <c r="E41" s="320"/>
      <c r="F41" s="20"/>
      <c r="G41" s="82"/>
      <c r="H41" s="83"/>
      <c r="I41" s="83"/>
      <c r="J41" s="83"/>
      <c r="K41" s="83"/>
      <c r="L41" s="83"/>
    </row>
    <row r="42" spans="1:14" x14ac:dyDescent="0.25">
      <c r="B42" s="351" t="s">
        <v>115</v>
      </c>
      <c r="C42" s="351"/>
      <c r="D42" s="351"/>
      <c r="E42" s="351"/>
      <c r="F42" s="84"/>
      <c r="G42" s="85" t="s">
        <v>3</v>
      </c>
      <c r="H42" s="86">
        <f>H43+H44+H45+H52</f>
        <v>0</v>
      </c>
      <c r="I42" s="86">
        <f t="shared" ref="I42:L42" si="3">I43+I44+I45+I52</f>
        <v>0</v>
      </c>
      <c r="J42" s="86">
        <f t="shared" si="3"/>
        <v>0</v>
      </c>
      <c r="K42" s="86">
        <f t="shared" si="3"/>
        <v>0</v>
      </c>
      <c r="L42" s="86">
        <f t="shared" si="3"/>
        <v>0</v>
      </c>
      <c r="M42" s="87"/>
    </row>
    <row r="43" spans="1:14" x14ac:dyDescent="0.25">
      <c r="B43" s="302" t="s">
        <v>116</v>
      </c>
      <c r="C43" s="302"/>
      <c r="D43" s="302"/>
      <c r="E43" s="302"/>
      <c r="F43" s="88">
        <v>5.0999999999999996</v>
      </c>
      <c r="G43" s="89">
        <v>20</v>
      </c>
      <c r="H43" s="90"/>
      <c r="I43" s="90"/>
      <c r="J43" s="90"/>
      <c r="K43" s="90"/>
      <c r="L43" s="90"/>
      <c r="M43" s="87"/>
    </row>
    <row r="44" spans="1:14" x14ac:dyDescent="0.25">
      <c r="B44" s="347" t="s">
        <v>117</v>
      </c>
      <c r="C44" s="347"/>
      <c r="D44" s="347"/>
      <c r="E44" s="347"/>
      <c r="F44" s="88">
        <v>5.2</v>
      </c>
      <c r="G44" s="89">
        <v>21</v>
      </c>
      <c r="H44" s="90"/>
      <c r="I44" s="90"/>
      <c r="J44" s="90"/>
      <c r="K44" s="90"/>
      <c r="L44" s="90"/>
      <c r="M44" s="87"/>
    </row>
    <row r="45" spans="1:14" x14ac:dyDescent="0.25">
      <c r="B45" s="347" t="s">
        <v>118</v>
      </c>
      <c r="C45" s="347"/>
      <c r="D45" s="347"/>
      <c r="E45" s="347"/>
      <c r="F45" s="88">
        <v>5.3</v>
      </c>
      <c r="G45" s="89" t="s">
        <v>4</v>
      </c>
      <c r="H45" s="91">
        <f>SUM(H46:H51)</f>
        <v>0</v>
      </c>
      <c r="I45" s="91">
        <f t="shared" ref="I45:L45" si="4">SUM(I46:I51)</f>
        <v>0</v>
      </c>
      <c r="J45" s="91">
        <f t="shared" si="4"/>
        <v>0</v>
      </c>
      <c r="K45" s="91">
        <f t="shared" si="4"/>
        <v>0</v>
      </c>
      <c r="L45" s="91">
        <f t="shared" si="4"/>
        <v>0</v>
      </c>
      <c r="M45" s="87"/>
    </row>
    <row r="46" spans="1:14" x14ac:dyDescent="0.25">
      <c r="B46" s="339" t="s">
        <v>119</v>
      </c>
      <c r="C46" s="339"/>
      <c r="D46" s="339"/>
      <c r="E46" s="339"/>
      <c r="F46" s="92"/>
      <c r="G46" s="93">
        <v>22</v>
      </c>
      <c r="H46" s="94"/>
      <c r="I46" s="94"/>
      <c r="J46" s="94"/>
      <c r="K46" s="94"/>
      <c r="L46" s="94"/>
      <c r="M46" s="87"/>
    </row>
    <row r="47" spans="1:14" x14ac:dyDescent="0.25">
      <c r="B47" s="339" t="s">
        <v>120</v>
      </c>
      <c r="C47" s="339"/>
      <c r="D47" s="339"/>
      <c r="E47" s="339"/>
      <c r="F47" s="92"/>
      <c r="G47" s="93">
        <v>23</v>
      </c>
      <c r="H47" s="94"/>
      <c r="I47" s="94"/>
      <c r="J47" s="94"/>
      <c r="K47" s="94"/>
      <c r="L47" s="94"/>
      <c r="M47" s="87"/>
    </row>
    <row r="48" spans="1:14" x14ac:dyDescent="0.25">
      <c r="B48" s="339" t="s">
        <v>121</v>
      </c>
      <c r="C48" s="339"/>
      <c r="D48" s="339"/>
      <c r="E48" s="339"/>
      <c r="F48" s="92"/>
      <c r="G48" s="93">
        <v>24</v>
      </c>
      <c r="H48" s="94"/>
      <c r="I48" s="94"/>
      <c r="J48" s="94"/>
      <c r="K48" s="94"/>
      <c r="L48" s="94"/>
      <c r="M48" s="87"/>
    </row>
    <row r="49" spans="2:13" x14ac:dyDescent="0.25">
      <c r="B49" s="339" t="s">
        <v>122</v>
      </c>
      <c r="C49" s="339"/>
      <c r="D49" s="339"/>
      <c r="E49" s="339"/>
      <c r="F49" s="92"/>
      <c r="G49" s="93">
        <v>25</v>
      </c>
      <c r="H49" s="94"/>
      <c r="I49" s="94"/>
      <c r="J49" s="94"/>
      <c r="K49" s="94"/>
      <c r="L49" s="94"/>
      <c r="M49" s="87"/>
    </row>
    <row r="50" spans="2:13" x14ac:dyDescent="0.25">
      <c r="B50" s="339" t="s">
        <v>123</v>
      </c>
      <c r="C50" s="339"/>
      <c r="D50" s="339"/>
      <c r="E50" s="339"/>
      <c r="F50" s="92"/>
      <c r="G50" s="93">
        <v>26</v>
      </c>
      <c r="H50" s="94"/>
      <c r="I50" s="94"/>
      <c r="J50" s="94"/>
      <c r="K50" s="94"/>
      <c r="L50" s="94"/>
      <c r="M50" s="87"/>
    </row>
    <row r="51" spans="2:13" ht="24" customHeight="1" x14ac:dyDescent="0.25">
      <c r="B51" s="337" t="s">
        <v>124</v>
      </c>
      <c r="C51" s="337"/>
      <c r="D51" s="337"/>
      <c r="E51" s="337"/>
      <c r="F51" s="92"/>
      <c r="G51" s="93">
        <v>27</v>
      </c>
      <c r="H51" s="94"/>
      <c r="I51" s="94"/>
      <c r="J51" s="94"/>
      <c r="K51" s="94"/>
      <c r="L51" s="94"/>
      <c r="M51" s="87"/>
    </row>
    <row r="52" spans="2:13" x14ac:dyDescent="0.25">
      <c r="B52" s="347" t="s">
        <v>125</v>
      </c>
      <c r="C52" s="347"/>
      <c r="D52" s="347"/>
      <c r="E52" s="347"/>
      <c r="F52" s="88" t="s">
        <v>5</v>
      </c>
      <c r="G52" s="89">
        <v>28</v>
      </c>
      <c r="H52" s="95">
        <f>H53+H56+H59</f>
        <v>0</v>
      </c>
      <c r="I52" s="95">
        <f t="shared" ref="I52:L52" si="5">I53+I56+I59</f>
        <v>0</v>
      </c>
      <c r="J52" s="95">
        <f t="shared" si="5"/>
        <v>0</v>
      </c>
      <c r="K52" s="95">
        <f t="shared" si="5"/>
        <v>0</v>
      </c>
      <c r="L52" s="95">
        <f t="shared" si="5"/>
        <v>0</v>
      </c>
      <c r="M52" s="87"/>
    </row>
    <row r="53" spans="2:13" x14ac:dyDescent="0.25">
      <c r="B53" s="339" t="s">
        <v>126</v>
      </c>
      <c r="C53" s="339"/>
      <c r="D53" s="339"/>
      <c r="E53" s="339"/>
      <c r="F53" s="92">
        <v>5.14</v>
      </c>
      <c r="G53" s="93" t="s">
        <v>6</v>
      </c>
      <c r="H53" s="96">
        <f>H54+H55</f>
        <v>0</v>
      </c>
      <c r="I53" s="96">
        <f t="shared" ref="I53:L53" si="6">I54+I55</f>
        <v>0</v>
      </c>
      <c r="J53" s="96">
        <f t="shared" si="6"/>
        <v>0</v>
      </c>
      <c r="K53" s="96">
        <f t="shared" si="6"/>
        <v>0</v>
      </c>
      <c r="L53" s="96">
        <f t="shared" si="6"/>
        <v>0</v>
      </c>
      <c r="M53" s="87"/>
    </row>
    <row r="54" spans="2:13" x14ac:dyDescent="0.25">
      <c r="B54" s="339" t="s">
        <v>127</v>
      </c>
      <c r="C54" s="339"/>
      <c r="D54" s="339"/>
      <c r="E54" s="339"/>
      <c r="F54" s="92"/>
      <c r="G54" s="93">
        <v>280</v>
      </c>
      <c r="H54" s="94"/>
      <c r="I54" s="94"/>
      <c r="J54" s="94"/>
      <c r="K54" s="94"/>
      <c r="L54" s="94"/>
      <c r="M54" s="87"/>
    </row>
    <row r="55" spans="2:13" x14ac:dyDescent="0.25">
      <c r="B55" s="339" t="s">
        <v>128</v>
      </c>
      <c r="C55" s="339"/>
      <c r="D55" s="339"/>
      <c r="E55" s="339"/>
      <c r="F55" s="92"/>
      <c r="G55" s="93">
        <v>281</v>
      </c>
      <c r="H55" s="94"/>
      <c r="I55" s="94"/>
      <c r="J55" s="94"/>
      <c r="K55" s="94"/>
      <c r="L55" s="94"/>
      <c r="M55" s="87"/>
    </row>
    <row r="56" spans="2:13" ht="25.5" customHeight="1" x14ac:dyDescent="0.25">
      <c r="B56" s="337" t="s">
        <v>129</v>
      </c>
      <c r="C56" s="337"/>
      <c r="D56" s="337"/>
      <c r="E56" s="337"/>
      <c r="F56" s="92">
        <v>5.14</v>
      </c>
      <c r="G56" s="93" t="s">
        <v>7</v>
      </c>
      <c r="H56" s="96">
        <f>H57+H58</f>
        <v>0</v>
      </c>
      <c r="I56" s="96">
        <f t="shared" ref="I56:L56" si="7">I57+I58</f>
        <v>0</v>
      </c>
      <c r="J56" s="96">
        <f t="shared" si="7"/>
        <v>0</v>
      </c>
      <c r="K56" s="96">
        <f t="shared" si="7"/>
        <v>0</v>
      </c>
      <c r="L56" s="96">
        <f t="shared" si="7"/>
        <v>0</v>
      </c>
      <c r="M56" s="87"/>
    </row>
    <row r="57" spans="2:13" ht="15.75" customHeight="1" x14ac:dyDescent="0.25">
      <c r="B57" s="337" t="s">
        <v>127</v>
      </c>
      <c r="C57" s="339"/>
      <c r="D57" s="339"/>
      <c r="E57" s="339"/>
      <c r="F57" s="97"/>
      <c r="G57" s="93">
        <v>282</v>
      </c>
      <c r="H57" s="94"/>
      <c r="I57" s="94"/>
      <c r="J57" s="94"/>
      <c r="K57" s="94"/>
      <c r="L57" s="94"/>
      <c r="M57" s="87"/>
    </row>
    <row r="58" spans="2:13" ht="15" customHeight="1" x14ac:dyDescent="0.25">
      <c r="B58" s="337" t="s">
        <v>128</v>
      </c>
      <c r="C58" s="339"/>
      <c r="D58" s="339"/>
      <c r="E58" s="339"/>
      <c r="F58" s="97"/>
      <c r="G58" s="93">
        <v>283</v>
      </c>
      <c r="H58" s="94"/>
      <c r="I58" s="94"/>
      <c r="J58" s="94"/>
      <c r="K58" s="94"/>
      <c r="L58" s="94"/>
      <c r="M58" s="87"/>
    </row>
    <row r="59" spans="2:13" x14ac:dyDescent="0.25">
      <c r="B59" s="339" t="s">
        <v>130</v>
      </c>
      <c r="C59" s="339"/>
      <c r="D59" s="339"/>
      <c r="E59" s="339"/>
      <c r="F59" s="92"/>
      <c r="G59" s="93" t="s">
        <v>8</v>
      </c>
      <c r="H59" s="96">
        <f>H60+H61</f>
        <v>0</v>
      </c>
      <c r="I59" s="96">
        <f t="shared" ref="I59:L59" si="8">I60+I61</f>
        <v>0</v>
      </c>
      <c r="J59" s="96">
        <f t="shared" si="8"/>
        <v>0</v>
      </c>
      <c r="K59" s="96">
        <f t="shared" si="8"/>
        <v>0</v>
      </c>
      <c r="L59" s="96">
        <f t="shared" si="8"/>
        <v>0</v>
      </c>
      <c r="M59" s="87"/>
    </row>
    <row r="60" spans="2:13" x14ac:dyDescent="0.25">
      <c r="B60" s="339" t="s">
        <v>131</v>
      </c>
      <c r="C60" s="339"/>
      <c r="D60" s="339"/>
      <c r="E60" s="339"/>
      <c r="F60" s="97"/>
      <c r="G60" s="93">
        <v>284</v>
      </c>
      <c r="H60" s="94"/>
      <c r="I60" s="94"/>
      <c r="J60" s="94"/>
      <c r="K60" s="94"/>
      <c r="L60" s="94"/>
      <c r="M60" s="87"/>
    </row>
    <row r="61" spans="2:13" x14ac:dyDescent="0.25">
      <c r="B61" s="339" t="s">
        <v>132</v>
      </c>
      <c r="C61" s="339"/>
      <c r="D61" s="339"/>
      <c r="E61" s="339"/>
      <c r="F61" s="97"/>
      <c r="G61" s="93" t="s">
        <v>9</v>
      </c>
      <c r="H61" s="94"/>
      <c r="I61" s="94"/>
      <c r="J61" s="94"/>
      <c r="K61" s="94"/>
      <c r="L61" s="94"/>
      <c r="M61" s="87"/>
    </row>
    <row r="62" spans="2:13" x14ac:dyDescent="0.25">
      <c r="B62" s="348" t="s">
        <v>133</v>
      </c>
      <c r="C62" s="348"/>
      <c r="D62" s="348"/>
      <c r="E62" s="348"/>
      <c r="F62" s="88"/>
      <c r="G62" s="89" t="s">
        <v>10</v>
      </c>
      <c r="H62" s="95">
        <f>H63+H66+H75+H78+H81+H82</f>
        <v>0</v>
      </c>
      <c r="I62" s="95">
        <f t="shared" ref="I62:L62" si="9">I63+I66+I75+I78+I81+I82</f>
        <v>0</v>
      </c>
      <c r="J62" s="95">
        <f t="shared" si="9"/>
        <v>0</v>
      </c>
      <c r="K62" s="95">
        <f t="shared" si="9"/>
        <v>0</v>
      </c>
      <c r="L62" s="95">
        <f t="shared" si="9"/>
        <v>0</v>
      </c>
      <c r="M62" s="87"/>
    </row>
    <row r="63" spans="2:13" x14ac:dyDescent="0.25">
      <c r="B63" s="347" t="s">
        <v>134</v>
      </c>
      <c r="C63" s="347"/>
      <c r="D63" s="347"/>
      <c r="E63" s="347"/>
      <c r="F63" s="92"/>
      <c r="G63" s="89">
        <v>29</v>
      </c>
      <c r="H63" s="95">
        <f>H64+H65</f>
        <v>0</v>
      </c>
      <c r="I63" s="95">
        <f t="shared" ref="I63:L63" si="10">I64+I65</f>
        <v>0</v>
      </c>
      <c r="J63" s="95">
        <f t="shared" si="10"/>
        <v>0</v>
      </c>
      <c r="K63" s="95">
        <f t="shared" si="10"/>
        <v>0</v>
      </c>
      <c r="L63" s="95">
        <f t="shared" si="10"/>
        <v>0</v>
      </c>
      <c r="M63" s="87"/>
    </row>
    <row r="64" spans="2:13" x14ac:dyDescent="0.25">
      <c r="B64" s="339" t="s">
        <v>135</v>
      </c>
      <c r="C64" s="339"/>
      <c r="D64" s="339"/>
      <c r="E64" s="339"/>
      <c r="F64" s="97"/>
      <c r="G64" s="93">
        <v>290</v>
      </c>
      <c r="H64" s="94"/>
      <c r="I64" s="94"/>
      <c r="J64" s="94"/>
      <c r="K64" s="94"/>
      <c r="L64" s="94"/>
      <c r="M64" s="87"/>
    </row>
    <row r="65" spans="2:13" x14ac:dyDescent="0.25">
      <c r="B65" s="339" t="s">
        <v>136</v>
      </c>
      <c r="C65" s="339"/>
      <c r="D65" s="339"/>
      <c r="E65" s="339"/>
      <c r="F65" s="97"/>
      <c r="G65" s="93">
        <v>291</v>
      </c>
      <c r="H65" s="94"/>
      <c r="I65" s="94"/>
      <c r="J65" s="94"/>
      <c r="K65" s="94"/>
      <c r="L65" s="94"/>
      <c r="M65" s="87"/>
    </row>
    <row r="66" spans="2:13" x14ac:dyDescent="0.25">
      <c r="B66" s="347" t="s">
        <v>137</v>
      </c>
      <c r="C66" s="347"/>
      <c r="D66" s="347"/>
      <c r="E66" s="347"/>
      <c r="F66" s="88"/>
      <c r="G66" s="89">
        <v>3</v>
      </c>
      <c r="H66" s="95">
        <f>H67+H74</f>
        <v>0</v>
      </c>
      <c r="I66" s="95">
        <f t="shared" ref="I66:L66" si="11">I67+I74</f>
        <v>0</v>
      </c>
      <c r="J66" s="95">
        <f t="shared" si="11"/>
        <v>0</v>
      </c>
      <c r="K66" s="95">
        <f t="shared" si="11"/>
        <v>0</v>
      </c>
      <c r="L66" s="95">
        <f t="shared" si="11"/>
        <v>0</v>
      </c>
      <c r="M66" s="87"/>
    </row>
    <row r="67" spans="2:13" x14ac:dyDescent="0.25">
      <c r="B67" s="339" t="s">
        <v>138</v>
      </c>
      <c r="C67" s="339"/>
      <c r="D67" s="339"/>
      <c r="E67" s="339"/>
      <c r="F67" s="92"/>
      <c r="G67" s="93" t="s">
        <v>11</v>
      </c>
      <c r="H67" s="96">
        <f>SUM(H68:H73)</f>
        <v>0</v>
      </c>
      <c r="I67" s="96">
        <f t="shared" ref="I67:L67" si="12">SUM(I68:I73)</f>
        <v>0</v>
      </c>
      <c r="J67" s="96">
        <f t="shared" si="12"/>
        <v>0</v>
      </c>
      <c r="K67" s="96">
        <f t="shared" si="12"/>
        <v>0</v>
      </c>
      <c r="L67" s="96">
        <f t="shared" si="12"/>
        <v>0</v>
      </c>
      <c r="M67" s="87"/>
    </row>
    <row r="68" spans="2:13" x14ac:dyDescent="0.25">
      <c r="B68" s="339" t="s">
        <v>139</v>
      </c>
      <c r="C68" s="339"/>
      <c r="D68" s="339"/>
      <c r="E68" s="339"/>
      <c r="F68" s="97"/>
      <c r="G68" s="93" t="s">
        <v>12</v>
      </c>
      <c r="H68" s="94"/>
      <c r="I68" s="94"/>
      <c r="J68" s="94"/>
      <c r="K68" s="94"/>
      <c r="L68" s="94"/>
      <c r="M68" s="87"/>
    </row>
    <row r="69" spans="2:13" x14ac:dyDescent="0.25">
      <c r="B69" s="339" t="s">
        <v>140</v>
      </c>
      <c r="C69" s="339"/>
      <c r="D69" s="339"/>
      <c r="E69" s="339"/>
      <c r="F69" s="97"/>
      <c r="G69" s="93">
        <v>32</v>
      </c>
      <c r="H69" s="94"/>
      <c r="I69" s="94"/>
      <c r="J69" s="94"/>
      <c r="K69" s="94"/>
      <c r="L69" s="94"/>
      <c r="M69" s="87"/>
    </row>
    <row r="70" spans="2:13" x14ac:dyDescent="0.25">
      <c r="B70" s="339" t="s">
        <v>141</v>
      </c>
      <c r="C70" s="339"/>
      <c r="D70" s="339"/>
      <c r="E70" s="339"/>
      <c r="F70" s="97"/>
      <c r="G70" s="93">
        <v>33</v>
      </c>
      <c r="H70" s="94"/>
      <c r="I70" s="94"/>
      <c r="J70" s="94"/>
      <c r="K70" s="94"/>
      <c r="L70" s="94"/>
      <c r="M70" s="87"/>
    </row>
    <row r="71" spans="2:13" x14ac:dyDescent="0.25">
      <c r="B71" s="339" t="s">
        <v>142</v>
      </c>
      <c r="C71" s="339"/>
      <c r="D71" s="339"/>
      <c r="E71" s="339"/>
      <c r="F71" s="97"/>
      <c r="G71" s="93">
        <v>34</v>
      </c>
      <c r="H71" s="94"/>
      <c r="I71" s="94"/>
      <c r="J71" s="94"/>
      <c r="K71" s="94"/>
      <c r="L71" s="94"/>
      <c r="M71" s="87"/>
    </row>
    <row r="72" spans="2:13" x14ac:dyDescent="0.25">
      <c r="B72" s="339" t="s">
        <v>143</v>
      </c>
      <c r="C72" s="339"/>
      <c r="D72" s="339"/>
      <c r="E72" s="339"/>
      <c r="F72" s="97"/>
      <c r="G72" s="93">
        <v>35</v>
      </c>
      <c r="H72" s="94"/>
      <c r="I72" s="94"/>
      <c r="J72" s="94"/>
      <c r="K72" s="94"/>
      <c r="L72" s="94"/>
      <c r="M72" s="87"/>
    </row>
    <row r="73" spans="2:13" x14ac:dyDescent="0.25">
      <c r="B73" s="339" t="s">
        <v>144</v>
      </c>
      <c r="C73" s="339"/>
      <c r="D73" s="339"/>
      <c r="E73" s="339"/>
      <c r="F73" s="97"/>
      <c r="G73" s="93">
        <v>36</v>
      </c>
      <c r="H73" s="94"/>
      <c r="I73" s="94"/>
      <c r="J73" s="94"/>
      <c r="K73" s="94"/>
      <c r="L73" s="94"/>
      <c r="M73" s="87"/>
    </row>
    <row r="74" spans="2:13" x14ac:dyDescent="0.25">
      <c r="B74" s="339" t="s">
        <v>145</v>
      </c>
      <c r="C74" s="339"/>
      <c r="D74" s="339"/>
      <c r="E74" s="339"/>
      <c r="F74" s="97"/>
      <c r="G74" s="93">
        <v>37</v>
      </c>
      <c r="H74" s="94"/>
      <c r="I74" s="94"/>
      <c r="J74" s="94"/>
      <c r="K74" s="94"/>
      <c r="L74" s="94"/>
      <c r="M74" s="87"/>
    </row>
    <row r="75" spans="2:13" x14ac:dyDescent="0.25">
      <c r="B75" s="347" t="s">
        <v>146</v>
      </c>
      <c r="C75" s="347"/>
      <c r="D75" s="347"/>
      <c r="E75" s="347"/>
      <c r="F75" s="88" t="s">
        <v>13</v>
      </c>
      <c r="G75" s="89" t="s">
        <v>14</v>
      </c>
      <c r="H75" s="95">
        <f>H76+H77</f>
        <v>0</v>
      </c>
      <c r="I75" s="95">
        <f t="shared" ref="I75:L75" si="13">I76+I77</f>
        <v>0</v>
      </c>
      <c r="J75" s="95">
        <f t="shared" si="13"/>
        <v>0</v>
      </c>
      <c r="K75" s="95">
        <f t="shared" si="13"/>
        <v>0</v>
      </c>
      <c r="L75" s="95">
        <f t="shared" si="13"/>
        <v>0</v>
      </c>
      <c r="M75" s="87"/>
    </row>
    <row r="76" spans="2:13" x14ac:dyDescent="0.25">
      <c r="B76" s="339" t="s">
        <v>135</v>
      </c>
      <c r="C76" s="339"/>
      <c r="D76" s="339"/>
      <c r="E76" s="339"/>
      <c r="F76" s="97"/>
      <c r="G76" s="93">
        <v>40</v>
      </c>
      <c r="H76" s="94"/>
      <c r="I76" s="94"/>
      <c r="J76" s="94"/>
      <c r="K76" s="94"/>
      <c r="L76" s="94"/>
      <c r="M76" s="87"/>
    </row>
    <row r="77" spans="2:13" x14ac:dyDescent="0.25">
      <c r="B77" s="339" t="s">
        <v>136</v>
      </c>
      <c r="C77" s="339"/>
      <c r="D77" s="339"/>
      <c r="E77" s="339"/>
      <c r="F77" s="97"/>
      <c r="G77" s="93">
        <v>41</v>
      </c>
      <c r="H77" s="94"/>
      <c r="I77" s="94"/>
      <c r="J77" s="94"/>
      <c r="K77" s="94"/>
      <c r="L77" s="94"/>
      <c r="M77" s="87"/>
    </row>
    <row r="78" spans="2:13" x14ac:dyDescent="0.25">
      <c r="B78" s="347" t="s">
        <v>147</v>
      </c>
      <c r="C78" s="347"/>
      <c r="D78" s="347"/>
      <c r="E78" s="347"/>
      <c r="F78" s="88"/>
      <c r="G78" s="89" t="s">
        <v>15</v>
      </c>
      <c r="H78" s="95">
        <f>H79+H80</f>
        <v>0</v>
      </c>
      <c r="I78" s="95">
        <f t="shared" ref="I78:L78" si="14">I79+I80</f>
        <v>0</v>
      </c>
      <c r="J78" s="95">
        <f t="shared" si="14"/>
        <v>0</v>
      </c>
      <c r="K78" s="95">
        <f t="shared" si="14"/>
        <v>0</v>
      </c>
      <c r="L78" s="95">
        <f t="shared" si="14"/>
        <v>0</v>
      </c>
      <c r="M78" s="87"/>
    </row>
    <row r="79" spans="2:13" x14ac:dyDescent="0.25">
      <c r="B79" s="339" t="s">
        <v>148</v>
      </c>
      <c r="C79" s="339"/>
      <c r="D79" s="339"/>
      <c r="E79" s="339"/>
      <c r="F79" s="97"/>
      <c r="G79" s="93">
        <v>50</v>
      </c>
      <c r="H79" s="94"/>
      <c r="I79" s="94"/>
      <c r="J79" s="94"/>
      <c r="K79" s="94"/>
      <c r="L79" s="94"/>
      <c r="M79" s="87"/>
    </row>
    <row r="80" spans="2:13" x14ac:dyDescent="0.25">
      <c r="B80" s="339" t="s">
        <v>149</v>
      </c>
      <c r="C80" s="339"/>
      <c r="D80" s="339"/>
      <c r="E80" s="339"/>
      <c r="F80" s="97"/>
      <c r="G80" s="93" t="s">
        <v>16</v>
      </c>
      <c r="H80" s="94"/>
      <c r="I80" s="94"/>
      <c r="J80" s="94"/>
      <c r="K80" s="94"/>
      <c r="L80" s="94"/>
      <c r="M80" s="87"/>
    </row>
    <row r="81" spans="1:13" x14ac:dyDescent="0.25">
      <c r="B81" s="347" t="s">
        <v>150</v>
      </c>
      <c r="C81" s="347"/>
      <c r="D81" s="347"/>
      <c r="E81" s="347"/>
      <c r="F81" s="98"/>
      <c r="G81" s="99" t="s">
        <v>17</v>
      </c>
      <c r="H81" s="100"/>
      <c r="I81" s="100"/>
      <c r="J81" s="100"/>
      <c r="K81" s="100"/>
      <c r="L81" s="100"/>
      <c r="M81" s="87"/>
    </row>
    <row r="82" spans="1:13" ht="15.75" thickBot="1" x14ac:dyDescent="0.3">
      <c r="B82" s="350" t="s">
        <v>151</v>
      </c>
      <c r="C82" s="350"/>
      <c r="D82" s="350"/>
      <c r="E82" s="350"/>
      <c r="F82" s="79">
        <v>5.6</v>
      </c>
      <c r="G82" s="101" t="s">
        <v>18</v>
      </c>
      <c r="H82" s="102"/>
      <c r="I82" s="102"/>
      <c r="J82" s="102"/>
      <c r="K82" s="102"/>
      <c r="L82" s="102"/>
      <c r="M82" s="87"/>
    </row>
    <row r="83" spans="1:13" ht="15.75" thickTop="1" x14ac:dyDescent="0.25">
      <c r="B83" s="343" t="s">
        <v>152</v>
      </c>
      <c r="C83" s="343"/>
      <c r="D83" s="343"/>
      <c r="E83" s="343"/>
      <c r="F83" s="103"/>
      <c r="G83" s="104" t="s">
        <v>19</v>
      </c>
      <c r="H83" s="105">
        <f>H62+H42</f>
        <v>0</v>
      </c>
      <c r="I83" s="105">
        <f t="shared" ref="I83:L83" si="15">I62+I42</f>
        <v>0</v>
      </c>
      <c r="J83" s="105">
        <f t="shared" si="15"/>
        <v>0</v>
      </c>
      <c r="K83" s="105">
        <f t="shared" si="15"/>
        <v>0</v>
      </c>
      <c r="L83" s="105">
        <f t="shared" si="15"/>
        <v>0</v>
      </c>
      <c r="M83" s="87"/>
    </row>
    <row r="84" spans="1:13" x14ac:dyDescent="0.25">
      <c r="B84" s="106"/>
      <c r="C84" s="106"/>
      <c r="D84" s="106"/>
      <c r="E84" s="106"/>
      <c r="F84" s="103"/>
      <c r="G84" s="107"/>
      <c r="H84" s="107"/>
      <c r="I84" s="108"/>
      <c r="J84" s="108"/>
      <c r="K84" s="108"/>
      <c r="L84" s="108"/>
      <c r="M84" s="87"/>
    </row>
    <row r="86" spans="1:13" ht="18" x14ac:dyDescent="0.25">
      <c r="A86" s="3" t="s">
        <v>112</v>
      </c>
    </row>
    <row r="88" spans="1:13" ht="15.75" x14ac:dyDescent="0.25">
      <c r="B88" s="78" t="s">
        <v>113</v>
      </c>
    </row>
    <row r="89" spans="1:13" ht="15.75" customHeight="1" x14ac:dyDescent="0.25">
      <c r="B89" s="78"/>
      <c r="F89" s="79" t="s">
        <v>90</v>
      </c>
      <c r="G89" s="80" t="s">
        <v>2</v>
      </c>
      <c r="H89" s="81" t="str">
        <f>H17</f>
        <v>Année X</v>
      </c>
      <c r="I89" s="270" t="str">
        <f>I17</f>
        <v>Année X-1</v>
      </c>
      <c r="J89" s="270" t="str">
        <f>J17</f>
        <v>Année X-2</v>
      </c>
      <c r="K89" s="270" t="str">
        <f>K17</f>
        <v>Année X-3</v>
      </c>
      <c r="L89" s="270" t="str">
        <f>L17</f>
        <v>Année X-4</v>
      </c>
      <c r="M89" s="109"/>
    </row>
    <row r="90" spans="1:13" x14ac:dyDescent="0.25">
      <c r="B90" s="320" t="s">
        <v>153</v>
      </c>
      <c r="C90" s="320"/>
      <c r="D90" s="320"/>
      <c r="E90" s="320"/>
      <c r="F90" s="20"/>
      <c r="G90" s="82"/>
      <c r="H90" s="110"/>
      <c r="I90" s="110"/>
      <c r="J90" s="110"/>
      <c r="K90" s="110"/>
      <c r="L90" s="110"/>
      <c r="M90" s="109"/>
    </row>
    <row r="91" spans="1:13" x14ac:dyDescent="0.25">
      <c r="B91" s="351" t="s">
        <v>154</v>
      </c>
      <c r="C91" s="351"/>
      <c r="D91" s="351"/>
      <c r="E91" s="351"/>
      <c r="F91" s="84"/>
      <c r="G91" s="111" t="s">
        <v>20</v>
      </c>
      <c r="H91" s="112">
        <f>H92+H95+H96+H97+H104+H105</f>
        <v>0</v>
      </c>
      <c r="I91" s="112">
        <f t="shared" ref="I91:L91" si="16">I92+I95+I96+I97+I104+I105</f>
        <v>0</v>
      </c>
      <c r="J91" s="112">
        <f t="shared" si="16"/>
        <v>0</v>
      </c>
      <c r="K91" s="112">
        <f t="shared" si="16"/>
        <v>0</v>
      </c>
      <c r="L91" s="112">
        <f t="shared" si="16"/>
        <v>0</v>
      </c>
      <c r="M91" s="113"/>
    </row>
    <row r="92" spans="1:13" x14ac:dyDescent="0.25">
      <c r="B92" s="302" t="s">
        <v>155</v>
      </c>
      <c r="C92" s="302"/>
      <c r="D92" s="302"/>
      <c r="E92" s="302"/>
      <c r="F92" s="88">
        <v>5.7</v>
      </c>
      <c r="G92" s="89">
        <v>10</v>
      </c>
      <c r="H92" s="114">
        <f>H93+H94</f>
        <v>0</v>
      </c>
      <c r="I92" s="114">
        <f t="shared" ref="I92:L92" si="17">I93+I94</f>
        <v>0</v>
      </c>
      <c r="J92" s="114">
        <f t="shared" si="17"/>
        <v>0</v>
      </c>
      <c r="K92" s="114">
        <f t="shared" si="17"/>
        <v>0</v>
      </c>
      <c r="L92" s="114">
        <f t="shared" si="17"/>
        <v>0</v>
      </c>
      <c r="M92" s="115"/>
    </row>
    <row r="93" spans="1:13" x14ac:dyDescent="0.25">
      <c r="B93" s="339" t="s">
        <v>156</v>
      </c>
      <c r="C93" s="339"/>
      <c r="D93" s="339"/>
      <c r="E93" s="339"/>
      <c r="F93" s="92"/>
      <c r="G93" s="93">
        <v>100</v>
      </c>
      <c r="H93" s="94"/>
      <c r="I93" s="94"/>
      <c r="J93" s="94"/>
      <c r="K93" s="94"/>
      <c r="L93" s="94"/>
      <c r="M93" s="116"/>
    </row>
    <row r="94" spans="1:13" x14ac:dyDescent="0.25">
      <c r="B94" s="339" t="s">
        <v>157</v>
      </c>
      <c r="C94" s="339"/>
      <c r="D94" s="339"/>
      <c r="E94" s="339"/>
      <c r="F94" s="92"/>
      <c r="G94" s="93">
        <v>101</v>
      </c>
      <c r="H94" s="94"/>
      <c r="I94" s="94"/>
      <c r="J94" s="94"/>
      <c r="K94" s="94"/>
      <c r="L94" s="94"/>
      <c r="M94" s="116"/>
    </row>
    <row r="95" spans="1:13" x14ac:dyDescent="0.25">
      <c r="B95" s="347" t="s">
        <v>158</v>
      </c>
      <c r="C95" s="347"/>
      <c r="D95" s="347"/>
      <c r="E95" s="347"/>
      <c r="F95" s="88"/>
      <c r="G95" s="89">
        <v>11</v>
      </c>
      <c r="H95" s="117"/>
      <c r="I95" s="117"/>
      <c r="J95" s="117"/>
      <c r="K95" s="117"/>
      <c r="L95" s="117"/>
      <c r="M95" s="113"/>
    </row>
    <row r="96" spans="1:13" x14ac:dyDescent="0.25">
      <c r="B96" s="347" t="s">
        <v>159</v>
      </c>
      <c r="C96" s="347"/>
      <c r="D96" s="347"/>
      <c r="E96" s="347"/>
      <c r="F96" s="88"/>
      <c r="G96" s="89">
        <v>12</v>
      </c>
      <c r="H96" s="117"/>
      <c r="I96" s="117"/>
      <c r="J96" s="117"/>
      <c r="K96" s="117"/>
      <c r="L96" s="117"/>
      <c r="M96" s="113"/>
    </row>
    <row r="97" spans="2:13" x14ac:dyDescent="0.25">
      <c r="B97" s="347" t="s">
        <v>160</v>
      </c>
      <c r="C97" s="347"/>
      <c r="D97" s="347"/>
      <c r="E97" s="347"/>
      <c r="F97" s="88"/>
      <c r="G97" s="89">
        <v>13</v>
      </c>
      <c r="H97" s="91">
        <f>H98+H99+H102+H103</f>
        <v>0</v>
      </c>
      <c r="I97" s="91">
        <f t="shared" ref="I97:L97" si="18">I98+I99+I102+I103</f>
        <v>0</v>
      </c>
      <c r="J97" s="91">
        <f t="shared" si="18"/>
        <v>0</v>
      </c>
      <c r="K97" s="91">
        <f t="shared" si="18"/>
        <v>0</v>
      </c>
      <c r="L97" s="91">
        <f t="shared" si="18"/>
        <v>0</v>
      </c>
      <c r="M97" s="113"/>
    </row>
    <row r="98" spans="2:13" x14ac:dyDescent="0.25">
      <c r="B98" s="339" t="s">
        <v>161</v>
      </c>
      <c r="C98" s="339"/>
      <c r="D98" s="339"/>
      <c r="E98" s="339"/>
      <c r="F98" s="92"/>
      <c r="G98" s="93">
        <v>130</v>
      </c>
      <c r="H98" s="94"/>
      <c r="I98" s="94"/>
      <c r="J98" s="94"/>
      <c r="K98" s="94"/>
      <c r="L98" s="94"/>
      <c r="M98" s="118"/>
    </row>
    <row r="99" spans="2:13" x14ac:dyDescent="0.25">
      <c r="B99" s="339" t="s">
        <v>162</v>
      </c>
      <c r="C99" s="339"/>
      <c r="D99" s="339"/>
      <c r="E99" s="339"/>
      <c r="F99" s="92"/>
      <c r="G99" s="93">
        <v>131</v>
      </c>
      <c r="H99" s="96">
        <f>H100+H101</f>
        <v>0</v>
      </c>
      <c r="I99" s="96">
        <f t="shared" ref="I99:L99" si="19">I100+I101</f>
        <v>0</v>
      </c>
      <c r="J99" s="96">
        <f t="shared" si="19"/>
        <v>0</v>
      </c>
      <c r="K99" s="96">
        <f t="shared" si="19"/>
        <v>0</v>
      </c>
      <c r="L99" s="96">
        <f t="shared" si="19"/>
        <v>0</v>
      </c>
      <c r="M99" s="118"/>
    </row>
    <row r="100" spans="2:13" x14ac:dyDescent="0.25">
      <c r="B100" s="339" t="s">
        <v>163</v>
      </c>
      <c r="C100" s="339"/>
      <c r="D100" s="339"/>
      <c r="E100" s="339"/>
      <c r="F100" s="92"/>
      <c r="G100" s="93">
        <v>1310</v>
      </c>
      <c r="H100" s="94"/>
      <c r="I100" s="94"/>
      <c r="J100" s="94"/>
      <c r="K100" s="94"/>
      <c r="L100" s="94"/>
      <c r="M100" s="118"/>
    </row>
    <row r="101" spans="2:13" x14ac:dyDescent="0.25">
      <c r="B101" s="339" t="s">
        <v>164</v>
      </c>
      <c r="C101" s="339"/>
      <c r="D101" s="339"/>
      <c r="E101" s="339"/>
      <c r="F101" s="92"/>
      <c r="G101" s="93">
        <v>1311</v>
      </c>
      <c r="H101" s="94"/>
      <c r="I101" s="94"/>
      <c r="J101" s="94"/>
      <c r="K101" s="94"/>
      <c r="L101" s="94"/>
      <c r="M101" s="118"/>
    </row>
    <row r="102" spans="2:13" x14ac:dyDescent="0.25">
      <c r="B102" s="339" t="s">
        <v>165</v>
      </c>
      <c r="C102" s="339"/>
      <c r="D102" s="339"/>
      <c r="E102" s="339"/>
      <c r="F102" s="92"/>
      <c r="G102" s="93">
        <v>132</v>
      </c>
      <c r="H102" s="94"/>
      <c r="I102" s="94"/>
      <c r="J102" s="94"/>
      <c r="K102" s="94"/>
      <c r="L102" s="94"/>
      <c r="M102" s="118"/>
    </row>
    <row r="103" spans="2:13" x14ac:dyDescent="0.25">
      <c r="B103" s="339" t="s">
        <v>166</v>
      </c>
      <c r="C103" s="339"/>
      <c r="D103" s="339"/>
      <c r="E103" s="339"/>
      <c r="F103" s="92"/>
      <c r="G103" s="93">
        <v>133</v>
      </c>
      <c r="H103" s="94"/>
      <c r="I103" s="94"/>
      <c r="J103" s="94"/>
      <c r="K103" s="94"/>
      <c r="L103" s="94"/>
      <c r="M103" s="118"/>
    </row>
    <row r="104" spans="2:13" x14ac:dyDescent="0.25">
      <c r="B104" s="347" t="s">
        <v>167</v>
      </c>
      <c r="C104" s="347"/>
      <c r="D104" s="347"/>
      <c r="E104" s="347"/>
      <c r="F104" s="88" t="s">
        <v>46</v>
      </c>
      <c r="G104" s="89">
        <v>14</v>
      </c>
      <c r="H104" s="119"/>
      <c r="I104" s="119"/>
      <c r="J104" s="119"/>
      <c r="K104" s="119"/>
      <c r="L104" s="120"/>
      <c r="M104" s="121"/>
    </row>
    <row r="105" spans="2:13" x14ac:dyDescent="0.25">
      <c r="B105" s="347" t="s">
        <v>168</v>
      </c>
      <c r="C105" s="347"/>
      <c r="D105" s="347"/>
      <c r="E105" s="347"/>
      <c r="F105" s="88"/>
      <c r="G105" s="89">
        <v>15</v>
      </c>
      <c r="H105" s="119"/>
      <c r="I105" s="119"/>
      <c r="J105" s="119"/>
      <c r="K105" s="119"/>
      <c r="L105" s="119"/>
      <c r="M105" s="121"/>
    </row>
    <row r="106" spans="2:13" ht="24.75" customHeight="1" x14ac:dyDescent="0.25">
      <c r="B106" s="349" t="s">
        <v>169</v>
      </c>
      <c r="C106" s="347"/>
      <c r="D106" s="347"/>
      <c r="E106" s="347"/>
      <c r="F106" s="88"/>
      <c r="G106" s="89">
        <v>19</v>
      </c>
      <c r="H106" s="119"/>
      <c r="I106" s="119"/>
      <c r="J106" s="119"/>
      <c r="K106" s="119"/>
      <c r="L106" s="119"/>
      <c r="M106" s="121"/>
    </row>
    <row r="107" spans="2:13" x14ac:dyDescent="0.25">
      <c r="B107" s="348" t="s">
        <v>170</v>
      </c>
      <c r="C107" s="348"/>
      <c r="D107" s="348"/>
      <c r="E107" s="348"/>
      <c r="F107" s="88"/>
      <c r="G107" s="89">
        <v>16</v>
      </c>
      <c r="H107" s="95">
        <f>H108+H113</f>
        <v>0</v>
      </c>
      <c r="I107" s="95">
        <f t="shared" ref="I107:L107" si="20">I108+I113</f>
        <v>0</v>
      </c>
      <c r="J107" s="95">
        <f t="shared" si="20"/>
        <v>0</v>
      </c>
      <c r="K107" s="95">
        <f t="shared" si="20"/>
        <v>0</v>
      </c>
      <c r="L107" s="95">
        <f t="shared" si="20"/>
        <v>0</v>
      </c>
      <c r="M107" s="121"/>
    </row>
    <row r="108" spans="2:13" x14ac:dyDescent="0.25">
      <c r="B108" s="347" t="s">
        <v>171</v>
      </c>
      <c r="C108" s="347"/>
      <c r="D108" s="347"/>
      <c r="E108" s="347"/>
      <c r="F108" s="88"/>
      <c r="G108" s="89" t="s">
        <v>21</v>
      </c>
      <c r="H108" s="95">
        <f>SUM(H109:H112)</f>
        <v>0</v>
      </c>
      <c r="I108" s="95">
        <f t="shared" ref="I108:L108" si="21">SUM(I109:I112)</f>
        <v>0</v>
      </c>
      <c r="J108" s="95">
        <f t="shared" si="21"/>
        <v>0</v>
      </c>
      <c r="K108" s="95">
        <f t="shared" si="21"/>
        <v>0</v>
      </c>
      <c r="L108" s="95">
        <f t="shared" si="21"/>
        <v>0</v>
      </c>
      <c r="M108" s="121"/>
    </row>
    <row r="109" spans="2:13" x14ac:dyDescent="0.25">
      <c r="B109" s="339" t="s">
        <v>172</v>
      </c>
      <c r="C109" s="339"/>
      <c r="D109" s="339"/>
      <c r="E109" s="339"/>
      <c r="F109" s="92"/>
      <c r="G109" s="93">
        <v>160</v>
      </c>
      <c r="H109" s="94"/>
      <c r="I109" s="94"/>
      <c r="J109" s="94"/>
      <c r="K109" s="94"/>
      <c r="L109" s="94"/>
      <c r="M109" s="118"/>
    </row>
    <row r="110" spans="2:13" x14ac:dyDescent="0.25">
      <c r="B110" s="339" t="s">
        <v>173</v>
      </c>
      <c r="C110" s="339"/>
      <c r="D110" s="339"/>
      <c r="E110" s="339"/>
      <c r="F110" s="92"/>
      <c r="G110" s="93">
        <v>161</v>
      </c>
      <c r="H110" s="94"/>
      <c r="I110" s="94"/>
      <c r="J110" s="94"/>
      <c r="K110" s="94"/>
      <c r="L110" s="94"/>
      <c r="M110" s="118"/>
    </row>
    <row r="111" spans="2:13" ht="25.5" customHeight="1" x14ac:dyDescent="0.25">
      <c r="B111" s="337" t="s">
        <v>174</v>
      </c>
      <c r="C111" s="339"/>
      <c r="D111" s="339"/>
      <c r="E111" s="339"/>
      <c r="F111" s="92"/>
      <c r="G111" s="93">
        <v>162</v>
      </c>
      <c r="H111" s="94"/>
      <c r="I111" s="94"/>
      <c r="J111" s="94"/>
      <c r="K111" s="94"/>
      <c r="L111" s="94"/>
      <c r="M111" s="118"/>
    </row>
    <row r="112" spans="2:13" x14ac:dyDescent="0.25">
      <c r="B112" s="339" t="s">
        <v>175</v>
      </c>
      <c r="C112" s="339"/>
      <c r="D112" s="339"/>
      <c r="E112" s="339"/>
      <c r="F112" s="92">
        <v>5.8</v>
      </c>
      <c r="G112" s="93" t="s">
        <v>22</v>
      </c>
      <c r="H112" s="94"/>
      <c r="I112" s="94"/>
      <c r="J112" s="94"/>
      <c r="K112" s="94"/>
      <c r="L112" s="94"/>
      <c r="M112" s="118"/>
    </row>
    <row r="113" spans="2:13" x14ac:dyDescent="0.25">
      <c r="B113" s="347" t="s">
        <v>176</v>
      </c>
      <c r="C113" s="347"/>
      <c r="D113" s="347"/>
      <c r="E113" s="347"/>
      <c r="F113" s="88"/>
      <c r="G113" s="89">
        <v>168</v>
      </c>
      <c r="H113" s="119"/>
      <c r="I113" s="119"/>
      <c r="J113" s="119"/>
      <c r="K113" s="119"/>
      <c r="L113" s="119"/>
      <c r="M113" s="121"/>
    </row>
    <row r="114" spans="2:13" x14ac:dyDescent="0.25">
      <c r="B114" s="348" t="s">
        <v>177</v>
      </c>
      <c r="C114" s="348"/>
      <c r="D114" s="348"/>
      <c r="E114" s="348"/>
      <c r="F114" s="88"/>
      <c r="G114" s="89" t="s">
        <v>23</v>
      </c>
      <c r="H114" s="95">
        <f>H115+H127+H140</f>
        <v>0</v>
      </c>
      <c r="I114" s="95">
        <f t="shared" ref="I114:L114" si="22">I115+I127+I140</f>
        <v>0</v>
      </c>
      <c r="J114" s="95">
        <f t="shared" si="22"/>
        <v>0</v>
      </c>
      <c r="K114" s="95">
        <f t="shared" si="22"/>
        <v>0</v>
      </c>
      <c r="L114" s="95">
        <f t="shared" si="22"/>
        <v>0</v>
      </c>
      <c r="M114" s="121"/>
    </row>
    <row r="115" spans="2:13" x14ac:dyDescent="0.25">
      <c r="B115" s="347" t="s">
        <v>178</v>
      </c>
      <c r="C115" s="347"/>
      <c r="D115" s="347"/>
      <c r="E115" s="347"/>
      <c r="F115" s="88">
        <v>5.9</v>
      </c>
      <c r="G115" s="89">
        <v>17</v>
      </c>
      <c r="H115" s="95">
        <f>H116+H122+H125+H126</f>
        <v>0</v>
      </c>
      <c r="I115" s="95">
        <f t="shared" ref="I115:L115" si="23">I116+I122+I125+I126</f>
        <v>0</v>
      </c>
      <c r="J115" s="95">
        <f t="shared" si="23"/>
        <v>0</v>
      </c>
      <c r="K115" s="95">
        <f t="shared" si="23"/>
        <v>0</v>
      </c>
      <c r="L115" s="95">
        <f t="shared" si="23"/>
        <v>0</v>
      </c>
      <c r="M115" s="121"/>
    </row>
    <row r="116" spans="2:13" x14ac:dyDescent="0.25">
      <c r="B116" s="339" t="s">
        <v>179</v>
      </c>
      <c r="C116" s="339"/>
      <c r="D116" s="339"/>
      <c r="E116" s="339"/>
      <c r="F116" s="92"/>
      <c r="G116" s="93" t="s">
        <v>24</v>
      </c>
      <c r="H116" s="96">
        <f>SUM(H117:H121)</f>
        <v>0</v>
      </c>
      <c r="I116" s="96">
        <f t="shared" ref="I116:L116" si="24">SUM(I117:I121)</f>
        <v>0</v>
      </c>
      <c r="J116" s="96">
        <f t="shared" si="24"/>
        <v>0</v>
      </c>
      <c r="K116" s="96">
        <f t="shared" si="24"/>
        <v>0</v>
      </c>
      <c r="L116" s="96">
        <f t="shared" si="24"/>
        <v>0</v>
      </c>
      <c r="M116" s="118"/>
    </row>
    <row r="117" spans="2:13" x14ac:dyDescent="0.25">
      <c r="B117" s="339" t="s">
        <v>180</v>
      </c>
      <c r="C117" s="339"/>
      <c r="D117" s="339"/>
      <c r="E117" s="339"/>
      <c r="F117" s="92"/>
      <c r="G117" s="93">
        <v>170</v>
      </c>
      <c r="H117" s="94"/>
      <c r="I117" s="94"/>
      <c r="J117" s="94"/>
      <c r="K117" s="94"/>
      <c r="L117" s="94"/>
      <c r="M117" s="118"/>
    </row>
    <row r="118" spans="2:13" x14ac:dyDescent="0.25">
      <c r="B118" s="339" t="s">
        <v>181</v>
      </c>
      <c r="C118" s="339"/>
      <c r="D118" s="339"/>
      <c r="E118" s="339"/>
      <c r="F118" s="92"/>
      <c r="G118" s="93">
        <v>171</v>
      </c>
      <c r="H118" s="94"/>
      <c r="I118" s="94"/>
      <c r="J118" s="94"/>
      <c r="K118" s="94"/>
      <c r="L118" s="94"/>
      <c r="M118" s="118"/>
    </row>
    <row r="119" spans="2:13" x14ac:dyDescent="0.25">
      <c r="B119" s="339" t="s">
        <v>182</v>
      </c>
      <c r="C119" s="339"/>
      <c r="D119" s="339"/>
      <c r="E119" s="339"/>
      <c r="F119" s="92"/>
      <c r="G119" s="93">
        <v>172</v>
      </c>
      <c r="H119" s="94"/>
      <c r="I119" s="94"/>
      <c r="J119" s="94"/>
      <c r="K119" s="94"/>
      <c r="L119" s="94"/>
      <c r="M119" s="118"/>
    </row>
    <row r="120" spans="2:13" x14ac:dyDescent="0.25">
      <c r="B120" s="339" t="s">
        <v>183</v>
      </c>
      <c r="C120" s="339"/>
      <c r="D120" s="339"/>
      <c r="E120" s="339"/>
      <c r="F120" s="92"/>
      <c r="G120" s="93">
        <v>173</v>
      </c>
      <c r="H120" s="94"/>
      <c r="I120" s="94"/>
      <c r="J120" s="94"/>
      <c r="K120" s="94"/>
      <c r="L120" s="94"/>
      <c r="M120" s="118"/>
    </row>
    <row r="121" spans="2:13" x14ac:dyDescent="0.25">
      <c r="B121" s="339" t="s">
        <v>184</v>
      </c>
      <c r="C121" s="339"/>
      <c r="D121" s="339"/>
      <c r="E121" s="339"/>
      <c r="F121" s="92"/>
      <c r="G121" s="93">
        <v>174</v>
      </c>
      <c r="H121" s="94"/>
      <c r="I121" s="94"/>
      <c r="J121" s="94"/>
      <c r="K121" s="94"/>
      <c r="L121" s="94"/>
      <c r="M121" s="118"/>
    </row>
    <row r="122" spans="2:13" x14ac:dyDescent="0.25">
      <c r="B122" s="339" t="s">
        <v>185</v>
      </c>
      <c r="C122" s="339"/>
      <c r="D122" s="339"/>
      <c r="E122" s="339"/>
      <c r="F122" s="92"/>
      <c r="G122" s="93">
        <v>175</v>
      </c>
      <c r="H122" s="96">
        <f>H123+H124</f>
        <v>0</v>
      </c>
      <c r="I122" s="96">
        <f t="shared" ref="I122:L122" si="25">I123+I124</f>
        <v>0</v>
      </c>
      <c r="J122" s="96">
        <f t="shared" si="25"/>
        <v>0</v>
      </c>
      <c r="K122" s="96">
        <f t="shared" si="25"/>
        <v>0</v>
      </c>
      <c r="L122" s="96">
        <f t="shared" si="25"/>
        <v>0</v>
      </c>
      <c r="M122" s="118"/>
    </row>
    <row r="123" spans="2:13" x14ac:dyDescent="0.25">
      <c r="B123" s="339" t="s">
        <v>186</v>
      </c>
      <c r="C123" s="339"/>
      <c r="D123" s="339"/>
      <c r="E123" s="339"/>
      <c r="F123" s="92"/>
      <c r="G123" s="93">
        <v>1750</v>
      </c>
      <c r="H123" s="94"/>
      <c r="I123" s="94"/>
      <c r="J123" s="94"/>
      <c r="K123" s="94"/>
      <c r="L123" s="94"/>
      <c r="M123" s="118"/>
    </row>
    <row r="124" spans="2:13" x14ac:dyDescent="0.25">
      <c r="B124" s="339" t="s">
        <v>187</v>
      </c>
      <c r="C124" s="339"/>
      <c r="D124" s="339"/>
      <c r="E124" s="339"/>
      <c r="F124" s="92"/>
      <c r="G124" s="93">
        <v>1751</v>
      </c>
      <c r="H124" s="94"/>
      <c r="I124" s="94"/>
      <c r="J124" s="94"/>
      <c r="K124" s="94"/>
      <c r="L124" s="94"/>
      <c r="M124" s="118"/>
    </row>
    <row r="125" spans="2:13" x14ac:dyDescent="0.25">
      <c r="B125" s="339" t="s">
        <v>188</v>
      </c>
      <c r="C125" s="339"/>
      <c r="D125" s="339"/>
      <c r="E125" s="339"/>
      <c r="F125" s="92"/>
      <c r="G125" s="93">
        <v>176</v>
      </c>
      <c r="H125" s="94"/>
      <c r="I125" s="94"/>
      <c r="J125" s="94"/>
      <c r="K125" s="94"/>
      <c r="L125" s="94"/>
      <c r="M125" s="118"/>
    </row>
    <row r="126" spans="2:13" x14ac:dyDescent="0.25">
      <c r="B126" s="339" t="s">
        <v>189</v>
      </c>
      <c r="C126" s="339"/>
      <c r="D126" s="339"/>
      <c r="E126" s="339"/>
      <c r="F126" s="92"/>
      <c r="G126" s="93" t="s">
        <v>25</v>
      </c>
      <c r="H126" s="94"/>
      <c r="I126" s="94"/>
      <c r="J126" s="94"/>
      <c r="K126" s="94"/>
      <c r="L126" s="94"/>
      <c r="M126" s="118"/>
    </row>
    <row r="127" spans="2:13" x14ac:dyDescent="0.25">
      <c r="B127" s="347" t="s">
        <v>190</v>
      </c>
      <c r="C127" s="347"/>
      <c r="D127" s="347"/>
      <c r="E127" s="347"/>
      <c r="F127" s="88"/>
      <c r="G127" s="89" t="s">
        <v>26</v>
      </c>
      <c r="H127" s="95">
        <f>H128+H129+H132+H135+H136+H139</f>
        <v>0</v>
      </c>
      <c r="I127" s="95">
        <f t="shared" ref="I127:L127" si="26">I128+I129+I132+I135+I136+I139</f>
        <v>0</v>
      </c>
      <c r="J127" s="95">
        <f t="shared" si="26"/>
        <v>0</v>
      </c>
      <c r="K127" s="95">
        <f t="shared" si="26"/>
        <v>0</v>
      </c>
      <c r="L127" s="95">
        <f t="shared" si="26"/>
        <v>0</v>
      </c>
      <c r="M127" s="121"/>
    </row>
    <row r="128" spans="2:13" ht="23.25" customHeight="1" x14ac:dyDescent="0.25">
      <c r="B128" s="337" t="s">
        <v>191</v>
      </c>
      <c r="C128" s="339"/>
      <c r="D128" s="339"/>
      <c r="E128" s="339"/>
      <c r="F128" s="92">
        <v>5.9</v>
      </c>
      <c r="G128" s="93">
        <v>42</v>
      </c>
      <c r="H128" s="94"/>
      <c r="I128" s="94"/>
      <c r="J128" s="94"/>
      <c r="K128" s="94"/>
      <c r="L128" s="94"/>
      <c r="M128" s="118"/>
    </row>
    <row r="129" spans="1:13" x14ac:dyDescent="0.25">
      <c r="B129" s="339" t="s">
        <v>179</v>
      </c>
      <c r="C129" s="339"/>
      <c r="D129" s="339"/>
      <c r="E129" s="339"/>
      <c r="F129" s="92"/>
      <c r="G129" s="93">
        <v>43</v>
      </c>
      <c r="H129" s="96">
        <f>H130+H131</f>
        <v>0</v>
      </c>
      <c r="I129" s="96">
        <f t="shared" ref="I129:L129" si="27">I130+I131</f>
        <v>0</v>
      </c>
      <c r="J129" s="96">
        <f t="shared" si="27"/>
        <v>0</v>
      </c>
      <c r="K129" s="96">
        <f t="shared" si="27"/>
        <v>0</v>
      </c>
      <c r="L129" s="96">
        <f t="shared" si="27"/>
        <v>0</v>
      </c>
      <c r="M129" s="118"/>
    </row>
    <row r="130" spans="1:13" x14ac:dyDescent="0.25">
      <c r="B130" s="339" t="s">
        <v>183</v>
      </c>
      <c r="C130" s="339"/>
      <c r="D130" s="339"/>
      <c r="E130" s="339"/>
      <c r="F130" s="92"/>
      <c r="G130" s="93" t="s">
        <v>27</v>
      </c>
      <c r="H130" s="94"/>
      <c r="I130" s="94"/>
      <c r="J130" s="94"/>
      <c r="K130" s="94"/>
      <c r="L130" s="94"/>
      <c r="M130" s="118"/>
    </row>
    <row r="131" spans="1:13" x14ac:dyDescent="0.25">
      <c r="B131" s="339" t="s">
        <v>184</v>
      </c>
      <c r="C131" s="339"/>
      <c r="D131" s="339"/>
      <c r="E131" s="339"/>
      <c r="F131" s="92"/>
      <c r="G131" s="93">
        <v>439</v>
      </c>
      <c r="H131" s="94"/>
      <c r="I131" s="94"/>
      <c r="J131" s="94"/>
      <c r="K131" s="94"/>
      <c r="L131" s="94"/>
      <c r="M131" s="118"/>
    </row>
    <row r="132" spans="1:13" x14ac:dyDescent="0.25">
      <c r="B132" s="339" t="s">
        <v>185</v>
      </c>
      <c r="C132" s="339"/>
      <c r="D132" s="339"/>
      <c r="E132" s="339"/>
      <c r="F132" s="92"/>
      <c r="G132" s="93">
        <v>44</v>
      </c>
      <c r="H132" s="96">
        <f>H133+H134</f>
        <v>0</v>
      </c>
      <c r="I132" s="96">
        <f t="shared" ref="I132:L132" si="28">I133+I134</f>
        <v>0</v>
      </c>
      <c r="J132" s="96">
        <f t="shared" si="28"/>
        <v>0</v>
      </c>
      <c r="K132" s="96">
        <f t="shared" si="28"/>
        <v>0</v>
      </c>
      <c r="L132" s="96">
        <f t="shared" si="28"/>
        <v>0</v>
      </c>
      <c r="M132" s="118"/>
    </row>
    <row r="133" spans="1:13" x14ac:dyDescent="0.25">
      <c r="B133" s="339" t="s">
        <v>186</v>
      </c>
      <c r="C133" s="339"/>
      <c r="D133" s="339"/>
      <c r="E133" s="339"/>
      <c r="F133" s="92"/>
      <c r="G133" s="93" t="s">
        <v>28</v>
      </c>
      <c r="H133" s="94"/>
      <c r="I133" s="94"/>
      <c r="J133" s="94"/>
      <c r="K133" s="94"/>
      <c r="L133" s="94"/>
      <c r="M133" s="118"/>
    </row>
    <row r="134" spans="1:13" x14ac:dyDescent="0.25">
      <c r="B134" s="339" t="s">
        <v>187</v>
      </c>
      <c r="C134" s="339"/>
      <c r="D134" s="339"/>
      <c r="E134" s="339"/>
      <c r="F134" s="92"/>
      <c r="G134" s="93">
        <v>441</v>
      </c>
      <c r="H134" s="94"/>
      <c r="I134" s="94"/>
      <c r="J134" s="94"/>
      <c r="K134" s="94"/>
      <c r="L134" s="94"/>
      <c r="M134" s="118"/>
    </row>
    <row r="135" spans="1:13" x14ac:dyDescent="0.25">
      <c r="B135" s="339" t="s">
        <v>188</v>
      </c>
      <c r="C135" s="339"/>
      <c r="D135" s="339"/>
      <c r="E135" s="339"/>
      <c r="F135" s="92"/>
      <c r="G135" s="93">
        <v>46</v>
      </c>
      <c r="H135" s="94"/>
      <c r="I135" s="94"/>
      <c r="J135" s="94"/>
      <c r="K135" s="94"/>
      <c r="L135" s="94"/>
      <c r="M135" s="118"/>
    </row>
    <row r="136" spans="1:13" ht="23.25" customHeight="1" x14ac:dyDescent="0.25">
      <c r="B136" s="337" t="s">
        <v>192</v>
      </c>
      <c r="C136" s="339"/>
      <c r="D136" s="339"/>
      <c r="E136" s="339"/>
      <c r="F136" s="92">
        <v>5.9</v>
      </c>
      <c r="G136" s="93">
        <v>45</v>
      </c>
      <c r="H136" s="96">
        <f>+H137+H138</f>
        <v>0</v>
      </c>
      <c r="I136" s="96">
        <f t="shared" ref="I136:L136" si="29">+I137+I138</f>
        <v>0</v>
      </c>
      <c r="J136" s="96">
        <f t="shared" si="29"/>
        <v>0</v>
      </c>
      <c r="K136" s="96">
        <f t="shared" si="29"/>
        <v>0</v>
      </c>
      <c r="L136" s="96">
        <f t="shared" si="29"/>
        <v>0</v>
      </c>
      <c r="M136" s="118"/>
    </row>
    <row r="137" spans="1:13" x14ac:dyDescent="0.25">
      <c r="B137" s="339" t="s">
        <v>193</v>
      </c>
      <c r="C137" s="339"/>
      <c r="D137" s="339"/>
      <c r="E137" s="339"/>
      <c r="F137" s="92"/>
      <c r="G137" s="93" t="s">
        <v>29</v>
      </c>
      <c r="H137" s="94"/>
      <c r="I137" s="94"/>
      <c r="J137" s="94"/>
      <c r="K137" s="94"/>
      <c r="L137" s="94"/>
      <c r="M137" s="118"/>
    </row>
    <row r="138" spans="1:13" x14ac:dyDescent="0.25">
      <c r="B138" s="339" t="s">
        <v>194</v>
      </c>
      <c r="C138" s="339"/>
      <c r="D138" s="339"/>
      <c r="E138" s="339"/>
      <c r="F138" s="92"/>
      <c r="G138" s="93" t="s">
        <v>30</v>
      </c>
      <c r="H138" s="94"/>
      <c r="I138" s="94"/>
      <c r="J138" s="94"/>
      <c r="K138" s="94"/>
      <c r="L138" s="94"/>
      <c r="M138" s="118"/>
    </row>
    <row r="139" spans="1:13" x14ac:dyDescent="0.25">
      <c r="B139" s="345" t="s">
        <v>189</v>
      </c>
      <c r="C139" s="345"/>
      <c r="D139" s="345"/>
      <c r="E139" s="345"/>
      <c r="F139" s="122"/>
      <c r="G139" s="123" t="s">
        <v>31</v>
      </c>
      <c r="H139" s="124"/>
      <c r="I139" s="124"/>
      <c r="J139" s="124"/>
      <c r="K139" s="124"/>
      <c r="L139" s="124"/>
      <c r="M139" s="118"/>
    </row>
    <row r="140" spans="1:13" ht="15.75" thickBot="1" x14ac:dyDescent="0.3">
      <c r="B140" s="346" t="s">
        <v>151</v>
      </c>
      <c r="C140" s="346"/>
      <c r="D140" s="346"/>
      <c r="E140" s="346"/>
      <c r="F140" s="125">
        <v>5.9</v>
      </c>
      <c r="G140" s="101" t="s">
        <v>32</v>
      </c>
      <c r="H140" s="126"/>
      <c r="I140" s="126"/>
      <c r="J140" s="126"/>
      <c r="K140" s="126"/>
      <c r="L140" s="126"/>
      <c r="M140" s="121"/>
    </row>
    <row r="141" spans="1:13" ht="15.75" thickTop="1" x14ac:dyDescent="0.25">
      <c r="B141" s="343" t="s">
        <v>195</v>
      </c>
      <c r="C141" s="343"/>
      <c r="D141" s="343"/>
      <c r="E141" s="343"/>
      <c r="F141" s="103"/>
      <c r="G141" s="127" t="s">
        <v>33</v>
      </c>
      <c r="H141" s="105">
        <f>H114+H107+H106+H91</f>
        <v>0</v>
      </c>
      <c r="I141" s="105">
        <f t="shared" ref="I141:L141" si="30">I114+I107+I106+I91</f>
        <v>0</v>
      </c>
      <c r="J141" s="105">
        <f t="shared" si="30"/>
        <v>0</v>
      </c>
      <c r="K141" s="105">
        <f t="shared" si="30"/>
        <v>0</v>
      </c>
      <c r="L141" s="105">
        <f t="shared" si="30"/>
        <v>0</v>
      </c>
      <c r="M141" s="128"/>
    </row>
    <row r="142" spans="1:13" x14ac:dyDescent="0.25">
      <c r="B142" s="289"/>
      <c r="C142" s="289"/>
      <c r="D142" s="289"/>
      <c r="E142" s="289"/>
    </row>
    <row r="144" spans="1:13" ht="18" x14ac:dyDescent="0.25">
      <c r="A144" s="3" t="s">
        <v>112</v>
      </c>
    </row>
    <row r="146" spans="2:13" ht="15.75" x14ac:dyDescent="0.25">
      <c r="B146" s="255" t="s">
        <v>196</v>
      </c>
      <c r="E146" s="20"/>
      <c r="F146" s="79" t="s">
        <v>90</v>
      </c>
      <c r="G146" s="80" t="s">
        <v>2</v>
      </c>
      <c r="H146" s="80" t="str">
        <f>H17</f>
        <v>Année X</v>
      </c>
      <c r="I146" s="80" t="str">
        <f>I17</f>
        <v>Année X-1</v>
      </c>
      <c r="J146" s="80" t="str">
        <f>J17</f>
        <v>Année X-2</v>
      </c>
      <c r="K146" s="80" t="str">
        <f>K17</f>
        <v>Année X-3</v>
      </c>
      <c r="L146" s="80" t="str">
        <f>L17</f>
        <v>Année X-4</v>
      </c>
    </row>
    <row r="147" spans="2:13" x14ac:dyDescent="0.25">
      <c r="B147" s="286"/>
      <c r="C147" s="286"/>
      <c r="D147" s="286"/>
      <c r="E147" s="286"/>
      <c r="F147" s="20"/>
      <c r="G147" s="82"/>
      <c r="H147" s="83"/>
      <c r="I147" s="83"/>
      <c r="J147" s="83"/>
      <c r="K147" s="83"/>
      <c r="L147" s="83"/>
    </row>
    <row r="148" spans="2:13" x14ac:dyDescent="0.25">
      <c r="B148" s="300" t="s">
        <v>197</v>
      </c>
      <c r="C148" s="300"/>
      <c r="D148" s="300"/>
      <c r="E148" s="300"/>
      <c r="F148" s="79"/>
      <c r="G148" s="129" t="s">
        <v>34</v>
      </c>
      <c r="H148" s="130">
        <f>SUM(H149:H152)</f>
        <v>0</v>
      </c>
      <c r="I148" s="130">
        <f t="shared" ref="I148:L148" si="31">SUM(I149:I152)</f>
        <v>0</v>
      </c>
      <c r="J148" s="130">
        <f t="shared" si="31"/>
        <v>0</v>
      </c>
      <c r="K148" s="130">
        <f t="shared" si="31"/>
        <v>0</v>
      </c>
      <c r="L148" s="130">
        <f t="shared" si="31"/>
        <v>0</v>
      </c>
      <c r="M148" s="131"/>
    </row>
    <row r="149" spans="2:13" x14ac:dyDescent="0.25">
      <c r="B149" s="344" t="s">
        <v>198</v>
      </c>
      <c r="C149" s="344"/>
      <c r="D149" s="344"/>
      <c r="E149" s="344"/>
      <c r="F149" s="132">
        <v>5.0999999999999996</v>
      </c>
      <c r="G149" s="133">
        <v>70</v>
      </c>
      <c r="H149" s="134"/>
      <c r="I149" s="134"/>
      <c r="J149" s="134"/>
      <c r="K149" s="134"/>
      <c r="L149" s="134"/>
      <c r="M149" s="135"/>
    </row>
    <row r="150" spans="2:13" ht="36" customHeight="1" x14ac:dyDescent="0.25">
      <c r="B150" s="342" t="s">
        <v>199</v>
      </c>
      <c r="C150" s="342"/>
      <c r="D150" s="342"/>
      <c r="E150" s="342"/>
      <c r="F150" s="136" t="s">
        <v>46</v>
      </c>
      <c r="G150" s="93">
        <v>71</v>
      </c>
      <c r="H150" s="134"/>
      <c r="I150" s="134"/>
      <c r="J150" s="134"/>
      <c r="K150" s="134"/>
      <c r="L150" s="134"/>
      <c r="M150" s="137"/>
    </row>
    <row r="151" spans="2:13" x14ac:dyDescent="0.25">
      <c r="B151" s="339" t="s">
        <v>200</v>
      </c>
      <c r="C151" s="339"/>
      <c r="D151" s="339"/>
      <c r="E151" s="339"/>
      <c r="F151" s="136"/>
      <c r="G151" s="93">
        <v>72</v>
      </c>
      <c r="H151" s="134"/>
      <c r="I151" s="134"/>
      <c r="J151" s="134"/>
      <c r="K151" s="134"/>
      <c r="L151" s="134"/>
      <c r="M151" s="138"/>
    </row>
    <row r="152" spans="2:13" x14ac:dyDescent="0.25">
      <c r="B152" s="339" t="s">
        <v>201</v>
      </c>
      <c r="C152" s="339"/>
      <c r="D152" s="339"/>
      <c r="E152" s="339"/>
      <c r="F152" s="136">
        <v>5.0999999999999996</v>
      </c>
      <c r="G152" s="93">
        <v>74</v>
      </c>
      <c r="H152" s="134"/>
      <c r="I152" s="134"/>
      <c r="J152" s="134"/>
      <c r="K152" s="134"/>
      <c r="L152" s="134"/>
      <c r="M152" s="138"/>
    </row>
    <row r="153" spans="2:13" x14ac:dyDescent="0.25">
      <c r="B153" s="338" t="s">
        <v>202</v>
      </c>
      <c r="C153" s="338"/>
      <c r="D153" s="338"/>
      <c r="E153" s="338"/>
      <c r="F153" s="139"/>
      <c r="G153" s="89" t="s">
        <v>35</v>
      </c>
      <c r="H153" s="140">
        <f>H154+SUM(H157:H163)</f>
        <v>0</v>
      </c>
      <c r="I153" s="140">
        <f t="shared" ref="I153:L153" si="32">I154+SUM(I157:I163)</f>
        <v>0</v>
      </c>
      <c r="J153" s="140">
        <f t="shared" si="32"/>
        <v>0</v>
      </c>
      <c r="K153" s="140">
        <f t="shared" si="32"/>
        <v>0</v>
      </c>
      <c r="L153" s="140">
        <f t="shared" si="32"/>
        <v>0</v>
      </c>
      <c r="M153" s="131"/>
    </row>
    <row r="154" spans="2:13" x14ac:dyDescent="0.25">
      <c r="B154" s="341" t="s">
        <v>203</v>
      </c>
      <c r="C154" s="341"/>
      <c r="D154" s="341"/>
      <c r="E154" s="341"/>
      <c r="F154" s="136"/>
      <c r="G154" s="93">
        <v>60</v>
      </c>
      <c r="H154" s="141">
        <f>H155+H156</f>
        <v>0</v>
      </c>
      <c r="I154" s="141">
        <f t="shared" ref="I154:L154" si="33">I155+I156</f>
        <v>0</v>
      </c>
      <c r="J154" s="141">
        <f t="shared" si="33"/>
        <v>0</v>
      </c>
      <c r="K154" s="141">
        <f t="shared" si="33"/>
        <v>0</v>
      </c>
      <c r="L154" s="141">
        <f t="shared" si="33"/>
        <v>0</v>
      </c>
      <c r="M154" s="135"/>
    </row>
    <row r="155" spans="2:13" x14ac:dyDescent="0.25">
      <c r="B155" s="341" t="s">
        <v>204</v>
      </c>
      <c r="C155" s="341"/>
      <c r="D155" s="341"/>
      <c r="E155" s="341"/>
      <c r="F155" s="136"/>
      <c r="G155" s="93" t="s">
        <v>36</v>
      </c>
      <c r="H155" s="134"/>
      <c r="I155" s="134"/>
      <c r="J155" s="134"/>
      <c r="K155" s="134"/>
      <c r="L155" s="134"/>
      <c r="M155" s="131"/>
    </row>
    <row r="156" spans="2:13" x14ac:dyDescent="0.25">
      <c r="B156" s="341" t="s">
        <v>205</v>
      </c>
      <c r="C156" s="341"/>
      <c r="D156" s="341"/>
      <c r="E156" s="341"/>
      <c r="F156" s="136" t="s">
        <v>46</v>
      </c>
      <c r="G156" s="93">
        <v>609</v>
      </c>
      <c r="H156" s="134"/>
      <c r="I156" s="134"/>
      <c r="J156" s="134"/>
      <c r="K156" s="134"/>
      <c r="L156" s="134"/>
      <c r="M156" s="135"/>
    </row>
    <row r="157" spans="2:13" x14ac:dyDescent="0.25">
      <c r="B157" s="341" t="s">
        <v>206</v>
      </c>
      <c r="C157" s="341"/>
      <c r="D157" s="341"/>
      <c r="E157" s="341"/>
      <c r="F157" s="136"/>
      <c r="G157" s="93">
        <v>61</v>
      </c>
      <c r="H157" s="134"/>
      <c r="I157" s="134"/>
      <c r="J157" s="134"/>
      <c r="K157" s="134"/>
      <c r="L157" s="134"/>
      <c r="M157" s="131"/>
    </row>
    <row r="158" spans="2:13" x14ac:dyDescent="0.25">
      <c r="B158" s="341" t="s">
        <v>207</v>
      </c>
      <c r="C158" s="341"/>
      <c r="D158" s="341"/>
      <c r="E158" s="341"/>
      <c r="F158" s="136" t="s">
        <v>78</v>
      </c>
      <c r="G158" s="93">
        <v>62</v>
      </c>
      <c r="H158" s="134"/>
      <c r="I158" s="134"/>
      <c r="J158" s="134"/>
      <c r="K158" s="134"/>
      <c r="L158" s="134"/>
      <c r="M158" s="142"/>
    </row>
    <row r="159" spans="2:13" ht="38.25" customHeight="1" x14ac:dyDescent="0.25">
      <c r="B159" s="342" t="s">
        <v>208</v>
      </c>
      <c r="C159" s="342"/>
      <c r="D159" s="342"/>
      <c r="E159" s="342"/>
      <c r="F159" s="136"/>
      <c r="G159" s="93">
        <v>630</v>
      </c>
      <c r="H159" s="134"/>
      <c r="I159" s="134"/>
      <c r="J159" s="134"/>
      <c r="K159" s="134"/>
      <c r="L159" s="134"/>
      <c r="M159" s="142"/>
    </row>
    <row r="160" spans="2:13" ht="36.75" customHeight="1" x14ac:dyDescent="0.25">
      <c r="B160" s="342" t="s">
        <v>209</v>
      </c>
      <c r="C160" s="342"/>
      <c r="D160" s="342"/>
      <c r="E160" s="342"/>
      <c r="F160" s="257" t="s">
        <v>80</v>
      </c>
      <c r="G160" s="93" t="s">
        <v>37</v>
      </c>
      <c r="H160" s="134"/>
      <c r="I160" s="134"/>
      <c r="J160" s="134"/>
      <c r="K160" s="134"/>
      <c r="L160" s="134"/>
      <c r="M160" s="142"/>
    </row>
    <row r="161" spans="2:13" ht="26.25" customHeight="1" x14ac:dyDescent="0.25">
      <c r="B161" s="342" t="s">
        <v>210</v>
      </c>
      <c r="C161" s="342"/>
      <c r="D161" s="342"/>
      <c r="E161" s="342"/>
      <c r="F161" s="257" t="s">
        <v>80</v>
      </c>
      <c r="G161" s="93" t="s">
        <v>38</v>
      </c>
      <c r="H161" s="134"/>
      <c r="I161" s="134"/>
      <c r="J161" s="134"/>
      <c r="K161" s="134"/>
      <c r="L161" s="134"/>
      <c r="M161" s="142"/>
    </row>
    <row r="162" spans="2:13" x14ac:dyDescent="0.25">
      <c r="B162" s="341" t="s">
        <v>211</v>
      </c>
      <c r="C162" s="341"/>
      <c r="D162" s="341"/>
      <c r="E162" s="341"/>
      <c r="F162" s="136">
        <v>5.0999999999999996</v>
      </c>
      <c r="G162" s="93" t="s">
        <v>39</v>
      </c>
      <c r="H162" s="134"/>
      <c r="I162" s="134"/>
      <c r="J162" s="134"/>
      <c r="K162" s="134"/>
      <c r="L162" s="134"/>
      <c r="M162" s="142"/>
    </row>
    <row r="163" spans="2:13" ht="24" customHeight="1" x14ac:dyDescent="0.25">
      <c r="B163" s="342" t="s">
        <v>212</v>
      </c>
      <c r="C163" s="342"/>
      <c r="D163" s="342"/>
      <c r="E163" s="342"/>
      <c r="F163" s="136" t="s">
        <v>79</v>
      </c>
      <c r="G163" s="93">
        <v>649</v>
      </c>
      <c r="H163" s="134"/>
      <c r="I163" s="134"/>
      <c r="J163" s="134"/>
      <c r="K163" s="134"/>
      <c r="L163" s="134"/>
      <c r="M163" s="142"/>
    </row>
    <row r="164" spans="2:13" x14ac:dyDescent="0.25">
      <c r="B164" s="338" t="s">
        <v>213</v>
      </c>
      <c r="C164" s="338"/>
      <c r="D164" s="338"/>
      <c r="E164" s="338"/>
      <c r="F164" s="139" t="s">
        <v>46</v>
      </c>
      <c r="G164" s="89">
        <v>9901</v>
      </c>
      <c r="H164" s="143">
        <f>H148-H153</f>
        <v>0</v>
      </c>
      <c r="I164" s="143">
        <f t="shared" ref="I164:L164" si="34">I148-I153</f>
        <v>0</v>
      </c>
      <c r="J164" s="143">
        <f t="shared" si="34"/>
        <v>0</v>
      </c>
      <c r="K164" s="143">
        <f t="shared" si="34"/>
        <v>0</v>
      </c>
      <c r="L164" s="143">
        <f t="shared" si="34"/>
        <v>0</v>
      </c>
      <c r="M164" s="144"/>
    </row>
    <row r="165" spans="2:13" x14ac:dyDescent="0.25">
      <c r="B165" s="338" t="s">
        <v>214</v>
      </c>
      <c r="C165" s="338"/>
      <c r="D165" s="338"/>
      <c r="E165" s="338"/>
      <c r="F165" s="139"/>
      <c r="G165" s="89">
        <v>75</v>
      </c>
      <c r="H165" s="143">
        <f>SUM(H166:H168)</f>
        <v>0</v>
      </c>
      <c r="I165" s="143">
        <f t="shared" ref="I165:L165" si="35">SUM(I166:I168)</f>
        <v>0</v>
      </c>
      <c r="J165" s="143">
        <f t="shared" si="35"/>
        <v>0</v>
      </c>
      <c r="K165" s="143">
        <f t="shared" si="35"/>
        <v>0</v>
      </c>
      <c r="L165" s="143">
        <f t="shared" si="35"/>
        <v>0</v>
      </c>
      <c r="M165" s="144"/>
    </row>
    <row r="166" spans="2:13" x14ac:dyDescent="0.25">
      <c r="B166" s="339" t="s">
        <v>215</v>
      </c>
      <c r="C166" s="339"/>
      <c r="D166" s="339"/>
      <c r="E166" s="339"/>
      <c r="F166" s="136"/>
      <c r="G166" s="93">
        <v>750</v>
      </c>
      <c r="H166" s="134"/>
      <c r="I166" s="134"/>
      <c r="J166" s="134"/>
      <c r="K166" s="134"/>
      <c r="L166" s="134"/>
      <c r="M166" s="142"/>
    </row>
    <row r="167" spans="2:13" x14ac:dyDescent="0.25">
      <c r="B167" s="339" t="s">
        <v>216</v>
      </c>
      <c r="C167" s="339"/>
      <c r="D167" s="339"/>
      <c r="E167" s="339"/>
      <c r="F167" s="136"/>
      <c r="G167" s="93">
        <v>751</v>
      </c>
      <c r="H167" s="134"/>
      <c r="I167" s="134"/>
      <c r="J167" s="134"/>
      <c r="K167" s="134"/>
      <c r="L167" s="134"/>
      <c r="M167" s="142"/>
    </row>
    <row r="168" spans="2:13" x14ac:dyDescent="0.25">
      <c r="B168" s="339" t="s">
        <v>217</v>
      </c>
      <c r="C168" s="339"/>
      <c r="D168" s="339"/>
      <c r="E168" s="339"/>
      <c r="F168" s="136">
        <v>5.1100000000000003</v>
      </c>
      <c r="G168" s="93" t="s">
        <v>40</v>
      </c>
      <c r="H168" s="134"/>
      <c r="I168" s="134"/>
      <c r="J168" s="134"/>
      <c r="K168" s="134"/>
      <c r="L168" s="134"/>
      <c r="M168" s="142"/>
    </row>
    <row r="169" spans="2:13" x14ac:dyDescent="0.25">
      <c r="B169" s="338" t="s">
        <v>218</v>
      </c>
      <c r="C169" s="338"/>
      <c r="D169" s="338"/>
      <c r="E169" s="338"/>
      <c r="F169" s="139">
        <v>6.11</v>
      </c>
      <c r="G169" s="89">
        <v>65</v>
      </c>
      <c r="H169" s="143">
        <f>SUM(H170:H172)</f>
        <v>0</v>
      </c>
      <c r="I169" s="143">
        <f t="shared" ref="I169:L169" si="36">SUM(I170:I172)</f>
        <v>0</v>
      </c>
      <c r="J169" s="143">
        <f t="shared" si="36"/>
        <v>0</v>
      </c>
      <c r="K169" s="143">
        <f t="shared" si="36"/>
        <v>0</v>
      </c>
      <c r="L169" s="143">
        <f t="shared" si="36"/>
        <v>0</v>
      </c>
      <c r="M169" s="144"/>
    </row>
    <row r="170" spans="2:13" x14ac:dyDescent="0.25">
      <c r="B170" s="339" t="s">
        <v>219</v>
      </c>
      <c r="C170" s="339"/>
      <c r="D170" s="339"/>
      <c r="E170" s="339"/>
      <c r="F170" s="136"/>
      <c r="G170" s="93">
        <v>650</v>
      </c>
      <c r="H170" s="145"/>
      <c r="I170" s="145"/>
      <c r="J170" s="145"/>
      <c r="K170" s="145"/>
      <c r="L170" s="145"/>
      <c r="M170" s="144"/>
    </row>
    <row r="171" spans="2:13" ht="48" customHeight="1" x14ac:dyDescent="0.25">
      <c r="B171" s="337" t="s">
        <v>220</v>
      </c>
      <c r="C171" s="337"/>
      <c r="D171" s="337"/>
      <c r="E171" s="337"/>
      <c r="F171" s="136" t="s">
        <v>46</v>
      </c>
      <c r="G171" s="93">
        <v>651</v>
      </c>
      <c r="H171" s="145"/>
      <c r="I171" s="145"/>
      <c r="J171" s="145"/>
      <c r="K171" s="145"/>
      <c r="L171" s="145"/>
      <c r="M171" s="144"/>
    </row>
    <row r="172" spans="2:13" x14ac:dyDescent="0.25">
      <c r="B172" s="339" t="s">
        <v>221</v>
      </c>
      <c r="C172" s="339"/>
      <c r="D172" s="339"/>
      <c r="E172" s="339"/>
      <c r="F172" s="136"/>
      <c r="G172" s="93" t="s">
        <v>41</v>
      </c>
      <c r="H172" s="145"/>
      <c r="I172" s="145"/>
      <c r="J172" s="145"/>
      <c r="K172" s="145"/>
      <c r="L172" s="145"/>
      <c r="M172" s="144"/>
    </row>
    <row r="173" spans="2:13" ht="26.25" customHeight="1" x14ac:dyDescent="0.25">
      <c r="B173" s="340" t="s">
        <v>222</v>
      </c>
      <c r="C173" s="338"/>
      <c r="D173" s="338"/>
      <c r="E173" s="338"/>
      <c r="F173" s="139" t="s">
        <v>46</v>
      </c>
      <c r="G173" s="89">
        <v>9902</v>
      </c>
      <c r="H173" s="143">
        <f>H164+H165-H169</f>
        <v>0</v>
      </c>
      <c r="I173" s="143">
        <f t="shared" ref="I173:L173" si="37">I164+I165-I169</f>
        <v>0</v>
      </c>
      <c r="J173" s="143">
        <f t="shared" si="37"/>
        <v>0</v>
      </c>
      <c r="K173" s="143">
        <f t="shared" si="37"/>
        <v>0</v>
      </c>
      <c r="L173" s="143">
        <f t="shared" si="37"/>
        <v>0</v>
      </c>
      <c r="M173" s="144"/>
    </row>
    <row r="174" spans="2:13" x14ac:dyDescent="0.25">
      <c r="B174" s="338" t="s">
        <v>223</v>
      </c>
      <c r="C174" s="338"/>
      <c r="D174" s="338"/>
      <c r="E174" s="338"/>
      <c r="F174" s="139"/>
      <c r="G174" s="89">
        <v>76</v>
      </c>
      <c r="H174" s="143">
        <f>SUM(H175:H179)</f>
        <v>0</v>
      </c>
      <c r="I174" s="143">
        <f t="shared" ref="I174:L174" si="38">SUM(I175:I179)</f>
        <v>0</v>
      </c>
      <c r="J174" s="143">
        <f t="shared" si="38"/>
        <v>0</v>
      </c>
      <c r="K174" s="143">
        <f t="shared" si="38"/>
        <v>0</v>
      </c>
      <c r="L174" s="143">
        <f t="shared" si="38"/>
        <v>0</v>
      </c>
      <c r="M174" s="144"/>
    </row>
    <row r="175" spans="2:13" ht="40.5" customHeight="1" x14ac:dyDescent="0.25">
      <c r="B175" s="337" t="s">
        <v>224</v>
      </c>
      <c r="C175" s="337"/>
      <c r="D175" s="337"/>
      <c r="E175" s="337"/>
      <c r="F175" s="136"/>
      <c r="G175" s="93">
        <v>760</v>
      </c>
      <c r="H175" s="134"/>
      <c r="I175" s="134"/>
      <c r="J175" s="134"/>
      <c r="K175" s="134"/>
      <c r="L175" s="134"/>
      <c r="M175" s="142"/>
    </row>
    <row r="176" spans="2:13" ht="27" customHeight="1" x14ac:dyDescent="0.25">
      <c r="B176" s="337" t="s">
        <v>225</v>
      </c>
      <c r="C176" s="337"/>
      <c r="D176" s="337"/>
      <c r="E176" s="337"/>
      <c r="F176" s="136"/>
      <c r="G176" s="93">
        <v>761</v>
      </c>
      <c r="H176" s="134"/>
      <c r="I176" s="134"/>
      <c r="J176" s="134"/>
      <c r="K176" s="134"/>
      <c r="L176" s="134"/>
      <c r="M176" s="142"/>
    </row>
    <row r="177" spans="2:13" ht="24.75" customHeight="1" x14ac:dyDescent="0.25">
      <c r="B177" s="337" t="s">
        <v>226</v>
      </c>
      <c r="C177" s="337"/>
      <c r="D177" s="337"/>
      <c r="E177" s="337"/>
      <c r="F177" s="136"/>
      <c r="G177" s="93">
        <v>762</v>
      </c>
      <c r="H177" s="134"/>
      <c r="I177" s="134"/>
      <c r="J177" s="134"/>
      <c r="K177" s="134"/>
      <c r="L177" s="134"/>
      <c r="M177" s="142"/>
    </row>
    <row r="178" spans="2:13" x14ac:dyDescent="0.25">
      <c r="B178" s="339" t="s">
        <v>227</v>
      </c>
      <c r="C178" s="339"/>
      <c r="D178" s="339"/>
      <c r="E178" s="339"/>
      <c r="F178" s="136"/>
      <c r="G178" s="93">
        <v>763</v>
      </c>
      <c r="H178" s="134"/>
      <c r="I178" s="134"/>
      <c r="J178" s="134"/>
      <c r="K178" s="134"/>
      <c r="L178" s="134"/>
      <c r="M178" s="142"/>
    </row>
    <row r="179" spans="2:13" x14ac:dyDescent="0.25">
      <c r="B179" s="339" t="s">
        <v>228</v>
      </c>
      <c r="C179" s="339"/>
      <c r="D179" s="339"/>
      <c r="E179" s="339"/>
      <c r="F179" s="136">
        <v>5.1100000000000003</v>
      </c>
      <c r="G179" s="93" t="s">
        <v>42</v>
      </c>
      <c r="H179" s="134"/>
      <c r="I179" s="134"/>
      <c r="J179" s="134"/>
      <c r="K179" s="134"/>
      <c r="L179" s="134"/>
      <c r="M179" s="142"/>
    </row>
    <row r="180" spans="2:13" x14ac:dyDescent="0.25">
      <c r="B180" s="338" t="s">
        <v>229</v>
      </c>
      <c r="C180" s="338"/>
      <c r="D180" s="338"/>
      <c r="E180" s="338"/>
      <c r="F180" s="139"/>
      <c r="G180" s="89">
        <v>66</v>
      </c>
      <c r="H180" s="143">
        <f>SUM(H181:H186)</f>
        <v>0</v>
      </c>
      <c r="I180" s="143">
        <f t="shared" ref="I180:L180" si="39">SUM(I181:I186)</f>
        <v>0</v>
      </c>
      <c r="J180" s="143">
        <f t="shared" si="39"/>
        <v>0</v>
      </c>
      <c r="K180" s="143">
        <f t="shared" si="39"/>
        <v>0</v>
      </c>
      <c r="L180" s="143">
        <f t="shared" si="39"/>
        <v>0</v>
      </c>
      <c r="M180" s="144"/>
    </row>
    <row r="181" spans="2:13" ht="34.5" customHeight="1" x14ac:dyDescent="0.25">
      <c r="B181" s="337" t="s">
        <v>230</v>
      </c>
      <c r="C181" s="337"/>
      <c r="D181" s="337"/>
      <c r="E181" s="337"/>
      <c r="F181" s="136"/>
      <c r="G181" s="93">
        <v>660</v>
      </c>
      <c r="H181" s="134"/>
      <c r="I181" s="134"/>
      <c r="J181" s="134"/>
      <c r="K181" s="134"/>
      <c r="L181" s="134"/>
      <c r="M181" s="135"/>
    </row>
    <row r="182" spans="2:13" ht="24.75" customHeight="1" x14ac:dyDescent="0.25">
      <c r="B182" s="337" t="s">
        <v>231</v>
      </c>
      <c r="C182" s="337"/>
      <c r="D182" s="337"/>
      <c r="E182" s="337"/>
      <c r="F182" s="136"/>
      <c r="G182" s="93">
        <v>661</v>
      </c>
      <c r="H182" s="134"/>
      <c r="I182" s="134"/>
      <c r="J182" s="134"/>
      <c r="K182" s="134"/>
      <c r="L182" s="134"/>
      <c r="M182" s="135"/>
    </row>
    <row r="183" spans="2:13" ht="24.75" customHeight="1" x14ac:dyDescent="0.25">
      <c r="B183" s="337" t="s">
        <v>232</v>
      </c>
      <c r="C183" s="337"/>
      <c r="D183" s="337"/>
      <c r="E183" s="337"/>
      <c r="F183" s="136" t="s">
        <v>46</v>
      </c>
      <c r="G183" s="93">
        <v>662</v>
      </c>
      <c r="H183" s="134"/>
      <c r="I183" s="134"/>
      <c r="J183" s="134"/>
      <c r="K183" s="134"/>
      <c r="L183" s="134"/>
      <c r="M183" s="135"/>
    </row>
    <row r="184" spans="2:13" x14ac:dyDescent="0.25">
      <c r="B184" s="339" t="s">
        <v>233</v>
      </c>
      <c r="C184" s="339"/>
      <c r="D184" s="339"/>
      <c r="E184" s="339"/>
      <c r="F184" s="136"/>
      <c r="G184" s="93">
        <v>663</v>
      </c>
      <c r="H184" s="134"/>
      <c r="I184" s="134"/>
      <c r="J184" s="134"/>
      <c r="K184" s="134"/>
      <c r="L184" s="134"/>
      <c r="M184" s="135"/>
    </row>
    <row r="185" spans="2:13" x14ac:dyDescent="0.25">
      <c r="B185" s="339" t="s">
        <v>234</v>
      </c>
      <c r="C185" s="339"/>
      <c r="D185" s="339"/>
      <c r="E185" s="339"/>
      <c r="F185" s="136">
        <v>5.1100000000000003</v>
      </c>
      <c r="G185" s="93" t="s">
        <v>43</v>
      </c>
      <c r="H185" s="134"/>
      <c r="I185" s="134"/>
      <c r="J185" s="134"/>
      <c r="K185" s="134"/>
      <c r="L185" s="134"/>
      <c r="M185" s="135"/>
    </row>
    <row r="186" spans="2:13" ht="26.25" customHeight="1" x14ac:dyDescent="0.25">
      <c r="B186" s="337" t="s">
        <v>235</v>
      </c>
      <c r="C186" s="337"/>
      <c r="D186" s="337"/>
      <c r="E186" s="337"/>
      <c r="F186" s="136" t="s">
        <v>79</v>
      </c>
      <c r="G186" s="93">
        <v>669</v>
      </c>
      <c r="H186" s="134"/>
      <c r="I186" s="134"/>
      <c r="J186" s="134"/>
      <c r="K186" s="134"/>
      <c r="L186" s="134"/>
      <c r="M186" s="135"/>
    </row>
    <row r="187" spans="2:13" x14ac:dyDescent="0.25">
      <c r="B187" s="146" t="s">
        <v>236</v>
      </c>
      <c r="C187" s="147"/>
      <c r="D187" s="147"/>
      <c r="E187" s="147"/>
      <c r="F187" s="139" t="s">
        <v>46</v>
      </c>
      <c r="G187" s="89">
        <v>9903</v>
      </c>
      <c r="H187" s="143">
        <f>H173+H174-H180</f>
        <v>0</v>
      </c>
      <c r="I187" s="143">
        <f t="shared" ref="I187:L187" si="40">I173+I174-I180</f>
        <v>0</v>
      </c>
      <c r="J187" s="143">
        <f t="shared" si="40"/>
        <v>0</v>
      </c>
      <c r="K187" s="143">
        <f t="shared" si="40"/>
        <v>0</v>
      </c>
      <c r="L187" s="143">
        <f t="shared" si="40"/>
        <v>0</v>
      </c>
      <c r="M187" s="144"/>
    </row>
    <row r="188" spans="2:13" x14ac:dyDescent="0.25">
      <c r="B188" s="146" t="s">
        <v>237</v>
      </c>
      <c r="C188" s="147"/>
      <c r="D188" s="147"/>
      <c r="E188" s="147"/>
      <c r="F188" s="139"/>
      <c r="G188" s="89">
        <v>780</v>
      </c>
      <c r="H188" s="120"/>
      <c r="I188" s="120"/>
      <c r="J188" s="120"/>
      <c r="K188" s="120"/>
      <c r="L188" s="120"/>
      <c r="M188" s="144"/>
    </row>
    <row r="189" spans="2:13" x14ac:dyDescent="0.25">
      <c r="B189" s="146" t="s">
        <v>238</v>
      </c>
      <c r="C189" s="147"/>
      <c r="D189" s="147"/>
      <c r="E189" s="147"/>
      <c r="F189" s="139"/>
      <c r="G189" s="89">
        <v>680</v>
      </c>
      <c r="H189" s="120"/>
      <c r="I189" s="120"/>
      <c r="J189" s="120"/>
      <c r="K189" s="120"/>
      <c r="L189" s="120"/>
      <c r="M189" s="144"/>
    </row>
    <row r="190" spans="2:13" x14ac:dyDescent="0.25">
      <c r="B190" s="146" t="s">
        <v>239</v>
      </c>
      <c r="C190" s="147"/>
      <c r="D190" s="147"/>
      <c r="E190" s="147"/>
      <c r="F190" s="139" t="s">
        <v>81</v>
      </c>
      <c r="G190" s="89" t="s">
        <v>44</v>
      </c>
      <c r="H190" s="143">
        <f>H191-H192</f>
        <v>0</v>
      </c>
      <c r="I190" s="143">
        <f t="shared" ref="I190:L190" si="41">I191-I192</f>
        <v>0</v>
      </c>
      <c r="J190" s="143">
        <f t="shared" si="41"/>
        <v>0</v>
      </c>
      <c r="K190" s="143">
        <f t="shared" si="41"/>
        <v>0</v>
      </c>
      <c r="L190" s="143">
        <f t="shared" si="41"/>
        <v>0</v>
      </c>
      <c r="M190" s="144"/>
    </row>
    <row r="191" spans="2:13" x14ac:dyDescent="0.25">
      <c r="B191" s="337" t="s">
        <v>240</v>
      </c>
      <c r="C191" s="337"/>
      <c r="D191" s="337"/>
      <c r="E191" s="337"/>
      <c r="F191" s="136"/>
      <c r="G191" s="93" t="s">
        <v>45</v>
      </c>
      <c r="H191" s="145"/>
      <c r="I191" s="145"/>
      <c r="J191" s="145"/>
      <c r="K191" s="145"/>
      <c r="L191" s="145"/>
      <c r="M191" s="144"/>
    </row>
    <row r="192" spans="2:13" ht="25.5" customHeight="1" x14ac:dyDescent="0.25">
      <c r="B192" s="337" t="s">
        <v>241</v>
      </c>
      <c r="C192" s="337"/>
      <c r="D192" s="337"/>
      <c r="E192" s="337"/>
      <c r="F192" s="136"/>
      <c r="G192" s="93">
        <v>77</v>
      </c>
      <c r="H192" s="145"/>
      <c r="I192" s="145"/>
      <c r="J192" s="145"/>
      <c r="K192" s="145"/>
      <c r="L192" s="145"/>
      <c r="M192" s="144"/>
    </row>
    <row r="193" spans="1:13" x14ac:dyDescent="0.25">
      <c r="B193" s="146" t="s">
        <v>242</v>
      </c>
      <c r="C193" s="147"/>
      <c r="D193" s="147"/>
      <c r="E193" s="147"/>
      <c r="F193" s="139" t="s">
        <v>46</v>
      </c>
      <c r="G193" s="89">
        <v>9904</v>
      </c>
      <c r="H193" s="143">
        <f>H187-H190+H188-H189</f>
        <v>0</v>
      </c>
      <c r="I193" s="143">
        <f t="shared" ref="I193:L193" si="42">I187-I190+I188-I189</f>
        <v>0</v>
      </c>
      <c r="J193" s="143">
        <f t="shared" si="42"/>
        <v>0</v>
      </c>
      <c r="K193" s="143">
        <f t="shared" si="42"/>
        <v>0</v>
      </c>
      <c r="L193" s="143">
        <f t="shared" si="42"/>
        <v>0</v>
      </c>
      <c r="M193" s="144"/>
    </row>
    <row r="194" spans="1:13" x14ac:dyDescent="0.25">
      <c r="B194" s="146" t="s">
        <v>243</v>
      </c>
      <c r="C194" s="147"/>
      <c r="D194" s="147"/>
      <c r="E194" s="147"/>
      <c r="F194" s="139"/>
      <c r="G194" s="89">
        <v>789</v>
      </c>
      <c r="H194" s="120"/>
      <c r="I194" s="120"/>
      <c r="J194" s="120"/>
      <c r="K194" s="120"/>
      <c r="L194" s="120"/>
      <c r="M194" s="144"/>
    </row>
    <row r="195" spans="1:13" x14ac:dyDescent="0.25">
      <c r="B195" s="148" t="s">
        <v>244</v>
      </c>
      <c r="C195" s="149"/>
      <c r="D195" s="149"/>
      <c r="E195" s="149"/>
      <c r="F195" s="150"/>
      <c r="G195" s="99">
        <v>689</v>
      </c>
      <c r="H195" s="120"/>
      <c r="I195" s="120"/>
      <c r="J195" s="120"/>
      <c r="K195" s="120"/>
      <c r="L195" s="120"/>
      <c r="M195" s="144"/>
    </row>
    <row r="196" spans="1:13" x14ac:dyDescent="0.25">
      <c r="B196" s="151" t="s">
        <v>245</v>
      </c>
      <c r="C196" s="152"/>
      <c r="D196" s="152"/>
      <c r="E196" s="152"/>
      <c r="F196" s="153" t="s">
        <v>46</v>
      </c>
      <c r="G196" s="101">
        <v>9905</v>
      </c>
      <c r="H196" s="154">
        <f>+H193+H194-H195</f>
        <v>0</v>
      </c>
      <c r="I196" s="154">
        <f t="shared" ref="I196:L196" si="43">+I193+I194-I195</f>
        <v>0</v>
      </c>
      <c r="J196" s="154">
        <f t="shared" si="43"/>
        <v>0</v>
      </c>
      <c r="K196" s="154">
        <f t="shared" si="43"/>
        <v>0</v>
      </c>
      <c r="L196" s="154">
        <f t="shared" si="43"/>
        <v>0</v>
      </c>
      <c r="M196" s="144"/>
    </row>
    <row r="197" spans="1:13" x14ac:dyDescent="0.25">
      <c r="B197" s="152"/>
      <c r="C197" s="152"/>
      <c r="D197" s="152"/>
      <c r="E197" s="152"/>
      <c r="F197" s="155"/>
      <c r="G197" s="156"/>
      <c r="H197" s="157"/>
      <c r="I197" s="157"/>
      <c r="J197" s="157"/>
      <c r="K197" s="157"/>
      <c r="L197" s="157"/>
      <c r="M197" s="144"/>
    </row>
    <row r="198" spans="1:13" x14ac:dyDescent="0.25">
      <c r="B198" s="289"/>
      <c r="C198" s="289"/>
      <c r="D198" s="289"/>
      <c r="E198" s="289"/>
      <c r="F198" s="158"/>
    </row>
    <row r="199" spans="1:13" x14ac:dyDescent="0.25">
      <c r="F199" s="158"/>
    </row>
    <row r="200" spans="1:13" x14ac:dyDescent="0.25">
      <c r="F200" s="158"/>
    </row>
    <row r="201" spans="1:13" ht="18" x14ac:dyDescent="0.25">
      <c r="A201" s="3" t="s">
        <v>112</v>
      </c>
    </row>
    <row r="203" spans="1:13" ht="15.75" x14ac:dyDescent="0.25">
      <c r="B203" s="78" t="s">
        <v>246</v>
      </c>
      <c r="E203" s="261"/>
      <c r="F203" s="79" t="s">
        <v>91</v>
      </c>
      <c r="G203" s="80" t="s">
        <v>2</v>
      </c>
      <c r="H203" s="80" t="str">
        <f>H17</f>
        <v>Année X</v>
      </c>
      <c r="I203" s="80" t="str">
        <f>I17</f>
        <v>Année X-1</v>
      </c>
      <c r="J203" s="80" t="str">
        <f>J17</f>
        <v>Année X-2</v>
      </c>
      <c r="K203" s="80" t="str">
        <f>K17</f>
        <v>Année X-3</v>
      </c>
      <c r="L203" s="80" t="str">
        <f>L17</f>
        <v>Année X-4</v>
      </c>
    </row>
    <row r="204" spans="1:13" x14ac:dyDescent="0.25">
      <c r="B204" s="286"/>
      <c r="C204" s="286"/>
      <c r="D204" s="286"/>
      <c r="E204" s="286"/>
      <c r="F204" s="20"/>
      <c r="G204" s="82"/>
      <c r="H204" s="83"/>
      <c r="I204" s="83"/>
      <c r="J204" s="83"/>
      <c r="K204" s="83"/>
      <c r="L204" s="83"/>
    </row>
    <row r="205" spans="1:13" x14ac:dyDescent="0.25">
      <c r="B205" s="304" t="s">
        <v>247</v>
      </c>
      <c r="C205" s="304"/>
      <c r="D205" s="304"/>
      <c r="E205" s="304"/>
      <c r="F205" s="84" t="s">
        <v>46</v>
      </c>
      <c r="G205" s="85">
        <v>9906</v>
      </c>
      <c r="H205" s="112">
        <f>H206+H207</f>
        <v>0</v>
      </c>
      <c r="I205" s="112">
        <f t="shared" ref="I205:L205" si="44">I206+I207</f>
        <v>0</v>
      </c>
      <c r="J205" s="112">
        <f t="shared" si="44"/>
        <v>0</v>
      </c>
      <c r="K205" s="112">
        <f t="shared" si="44"/>
        <v>0</v>
      </c>
      <c r="L205" s="112">
        <f t="shared" si="44"/>
        <v>0</v>
      </c>
      <c r="M205" s="131"/>
    </row>
    <row r="206" spans="1:13" x14ac:dyDescent="0.25">
      <c r="B206" s="159" t="s">
        <v>248</v>
      </c>
      <c r="C206" s="160"/>
      <c r="D206" s="160"/>
      <c r="E206" s="160"/>
      <c r="F206" s="84" t="s">
        <v>46</v>
      </c>
      <c r="G206" s="89">
        <v>9905</v>
      </c>
      <c r="H206" s="161">
        <f>H196</f>
        <v>0</v>
      </c>
      <c r="I206" s="161">
        <f>I196</f>
        <v>0</v>
      </c>
      <c r="J206" s="161">
        <f>J196</f>
        <v>0</v>
      </c>
      <c r="K206" s="161">
        <f>K196</f>
        <v>0</v>
      </c>
      <c r="L206" s="161">
        <f>L196</f>
        <v>0</v>
      </c>
      <c r="M206" s="131"/>
    </row>
    <row r="207" spans="1:13" x14ac:dyDescent="0.25">
      <c r="B207" s="159" t="s">
        <v>249</v>
      </c>
      <c r="C207" s="160"/>
      <c r="D207" s="160"/>
      <c r="E207" s="160"/>
      <c r="F207" s="98" t="s">
        <v>46</v>
      </c>
      <c r="G207" s="162" t="s">
        <v>47</v>
      </c>
      <c r="H207" s="161">
        <f>I218</f>
        <v>0</v>
      </c>
      <c r="I207" s="161">
        <f t="shared" ref="I207:L207" si="45">J218</f>
        <v>0</v>
      </c>
      <c r="J207" s="161">
        <f t="shared" si="45"/>
        <v>0</v>
      </c>
      <c r="K207" s="161">
        <f t="shared" si="45"/>
        <v>0</v>
      </c>
      <c r="L207" s="161">
        <f t="shared" si="45"/>
        <v>0</v>
      </c>
      <c r="M207" s="131"/>
    </row>
    <row r="208" spans="1:13" x14ac:dyDescent="0.25">
      <c r="B208" s="106"/>
      <c r="C208" s="106"/>
      <c r="D208" s="106"/>
      <c r="E208" s="106"/>
      <c r="F208" s="79"/>
      <c r="G208" s="101"/>
      <c r="H208" s="130"/>
      <c r="I208" s="130"/>
      <c r="J208" s="130"/>
      <c r="K208" s="130"/>
      <c r="L208" s="130"/>
      <c r="M208" s="131"/>
    </row>
    <row r="209" spans="1:13" x14ac:dyDescent="0.25">
      <c r="B209" s="163" t="s">
        <v>250</v>
      </c>
      <c r="C209" s="163"/>
      <c r="D209" s="163"/>
      <c r="E209" s="163"/>
      <c r="F209" s="84"/>
      <c r="G209" s="85" t="s">
        <v>48</v>
      </c>
      <c r="H209" s="112">
        <f>H210+H211</f>
        <v>0</v>
      </c>
      <c r="I209" s="112">
        <f t="shared" ref="I209:L209" si="46">I210+I211</f>
        <v>0</v>
      </c>
      <c r="J209" s="112">
        <f t="shared" si="46"/>
        <v>0</v>
      </c>
      <c r="K209" s="112">
        <f t="shared" si="46"/>
        <v>0</v>
      </c>
      <c r="L209" s="112">
        <f t="shared" si="46"/>
        <v>0</v>
      </c>
      <c r="M209" s="131"/>
    </row>
    <row r="210" spans="1:13" x14ac:dyDescent="0.25">
      <c r="B210" s="159" t="s">
        <v>251</v>
      </c>
      <c r="C210" s="159"/>
      <c r="D210" s="159"/>
      <c r="E210" s="159"/>
      <c r="F210" s="92"/>
      <c r="G210" s="89">
        <v>791</v>
      </c>
      <c r="H210" s="134"/>
      <c r="I210" s="134"/>
      <c r="J210" s="134"/>
      <c r="K210" s="134"/>
      <c r="L210" s="134"/>
      <c r="M210" s="131"/>
    </row>
    <row r="211" spans="1:13" x14ac:dyDescent="0.25">
      <c r="B211" s="159" t="s">
        <v>252</v>
      </c>
      <c r="C211" s="159"/>
      <c r="D211" s="159"/>
      <c r="E211" s="159"/>
      <c r="F211" s="97"/>
      <c r="G211" s="99">
        <v>792</v>
      </c>
      <c r="H211" s="134"/>
      <c r="I211" s="134"/>
      <c r="J211" s="134"/>
      <c r="K211" s="134"/>
      <c r="L211" s="134"/>
      <c r="M211" s="131"/>
    </row>
    <row r="212" spans="1:13" x14ac:dyDescent="0.25">
      <c r="B212" s="106"/>
      <c r="C212" s="106"/>
      <c r="D212" s="106"/>
      <c r="E212" s="106"/>
      <c r="F212" s="79"/>
      <c r="G212" s="101"/>
      <c r="H212" s="130"/>
      <c r="I212" s="130"/>
      <c r="J212" s="130"/>
      <c r="K212" s="130"/>
      <c r="L212" s="130"/>
      <c r="M212" s="131"/>
    </row>
    <row r="213" spans="1:13" x14ac:dyDescent="0.25">
      <c r="B213" s="163" t="s">
        <v>253</v>
      </c>
      <c r="C213" s="163"/>
      <c r="D213" s="163"/>
      <c r="E213" s="163"/>
      <c r="F213" s="84"/>
      <c r="G213" s="85" t="s">
        <v>49</v>
      </c>
      <c r="H213" s="112">
        <f>H214+H215+H216</f>
        <v>0</v>
      </c>
      <c r="I213" s="112">
        <f t="shared" ref="I213:L213" si="47">I214+I215+I216</f>
        <v>0</v>
      </c>
      <c r="J213" s="112">
        <f t="shared" si="47"/>
        <v>0</v>
      </c>
      <c r="K213" s="112">
        <f t="shared" si="47"/>
        <v>0</v>
      </c>
      <c r="L213" s="112">
        <f t="shared" si="47"/>
        <v>0</v>
      </c>
    </row>
    <row r="214" spans="1:13" x14ac:dyDescent="0.25">
      <c r="B214" s="159" t="s">
        <v>254</v>
      </c>
      <c r="C214" s="159"/>
      <c r="D214" s="159"/>
      <c r="E214" s="159"/>
      <c r="F214" s="92"/>
      <c r="G214" s="89">
        <v>691</v>
      </c>
      <c r="H214" s="134"/>
      <c r="I214" s="134"/>
      <c r="J214" s="134"/>
      <c r="K214" s="134"/>
      <c r="L214" s="134"/>
    </row>
    <row r="215" spans="1:13" x14ac:dyDescent="0.25">
      <c r="B215" s="164" t="s">
        <v>255</v>
      </c>
      <c r="C215" s="164"/>
      <c r="D215" s="164"/>
      <c r="E215" s="164"/>
      <c r="F215" s="122"/>
      <c r="G215" s="99">
        <v>6920</v>
      </c>
      <c r="H215" s="165"/>
      <c r="I215" s="165"/>
      <c r="J215" s="165"/>
      <c r="K215" s="165"/>
      <c r="L215" s="165"/>
    </row>
    <row r="216" spans="1:13" x14ac:dyDescent="0.25">
      <c r="B216" s="159" t="s">
        <v>256</v>
      </c>
      <c r="C216" s="159"/>
      <c r="D216" s="159"/>
      <c r="E216" s="159"/>
      <c r="F216" s="97"/>
      <c r="G216" s="99">
        <v>6921</v>
      </c>
      <c r="H216" s="134"/>
      <c r="I216" s="134"/>
      <c r="J216" s="134"/>
      <c r="K216" s="134"/>
      <c r="L216" s="134"/>
    </row>
    <row r="217" spans="1:13" x14ac:dyDescent="0.25">
      <c r="B217" s="106"/>
      <c r="C217" s="106"/>
      <c r="D217" s="106"/>
      <c r="E217" s="106"/>
      <c r="F217" s="79"/>
      <c r="G217" s="101"/>
      <c r="H217" s="130"/>
      <c r="I217" s="130"/>
      <c r="J217" s="130"/>
      <c r="K217" s="130"/>
      <c r="L217" s="130"/>
      <c r="M217" s="131"/>
    </row>
    <row r="218" spans="1:13" x14ac:dyDescent="0.25">
      <c r="B218" s="13" t="s">
        <v>257</v>
      </c>
      <c r="C218" s="13"/>
      <c r="D218" s="13"/>
      <c r="E218" s="13"/>
      <c r="F218" s="166" t="s">
        <v>46</v>
      </c>
      <c r="G218" s="101">
        <v>14</v>
      </c>
      <c r="H218" s="130">
        <f>H205+H209-H213-H222</f>
        <v>0</v>
      </c>
      <c r="I218" s="130">
        <f t="shared" ref="I218:L218" si="48">I205+I209-I213-I222</f>
        <v>0</v>
      </c>
      <c r="J218" s="130">
        <f t="shared" si="48"/>
        <v>0</v>
      </c>
      <c r="K218" s="130">
        <f t="shared" si="48"/>
        <v>0</v>
      </c>
      <c r="L218" s="130">
        <f t="shared" si="48"/>
        <v>0</v>
      </c>
    </row>
    <row r="219" spans="1:13" x14ac:dyDescent="0.25">
      <c r="F219" s="158"/>
      <c r="G219" s="101"/>
      <c r="H219" s="130"/>
      <c r="I219" s="130"/>
      <c r="J219" s="130"/>
      <c r="K219" s="130"/>
      <c r="L219" s="130"/>
    </row>
    <row r="220" spans="1:13" x14ac:dyDescent="0.25">
      <c r="A220" s="167"/>
      <c r="B220" s="282" t="s">
        <v>258</v>
      </c>
      <c r="C220" s="167"/>
      <c r="D220" s="167"/>
      <c r="E220" s="167"/>
      <c r="F220" s="168"/>
      <c r="G220" s="169">
        <v>794</v>
      </c>
      <c r="H220" s="134"/>
      <c r="I220" s="134"/>
      <c r="J220" s="134"/>
      <c r="K220" s="134"/>
      <c r="L220" s="134"/>
      <c r="M220" s="167"/>
    </row>
    <row r="221" spans="1:13" x14ac:dyDescent="0.25">
      <c r="A221" s="167"/>
      <c r="B221" s="167"/>
      <c r="C221" s="167"/>
      <c r="D221" s="167"/>
      <c r="E221" s="167"/>
      <c r="F221" s="168"/>
      <c r="G221" s="169"/>
      <c r="H221" s="170"/>
      <c r="I221" s="170"/>
      <c r="J221" s="170"/>
      <c r="K221" s="170"/>
      <c r="L221" s="170"/>
      <c r="M221" s="167"/>
    </row>
    <row r="222" spans="1:13" x14ac:dyDescent="0.25">
      <c r="A222" s="167"/>
      <c r="B222" s="106" t="s">
        <v>259</v>
      </c>
      <c r="C222" s="167"/>
      <c r="D222" s="167"/>
      <c r="E222" s="167"/>
      <c r="F222" s="168"/>
      <c r="G222" s="171" t="s">
        <v>50</v>
      </c>
      <c r="H222" s="170">
        <f>SUM(H223:H225)</f>
        <v>0</v>
      </c>
      <c r="I222" s="170">
        <f t="shared" ref="I222:L222" si="49">SUM(I223:I225)</f>
        <v>0</v>
      </c>
      <c r="J222" s="170">
        <f t="shared" si="49"/>
        <v>0</v>
      </c>
      <c r="K222" s="170">
        <f t="shared" si="49"/>
        <v>0</v>
      </c>
      <c r="L222" s="170">
        <f t="shared" si="49"/>
        <v>0</v>
      </c>
      <c r="M222" s="167"/>
    </row>
    <row r="223" spans="1:13" x14ac:dyDescent="0.25">
      <c r="A223" s="167"/>
      <c r="B223" s="172" t="s">
        <v>260</v>
      </c>
      <c r="C223" s="173"/>
      <c r="D223" s="173"/>
      <c r="E223" s="173"/>
      <c r="F223" s="174"/>
      <c r="G223" s="175">
        <v>694</v>
      </c>
      <c r="H223" s="134"/>
      <c r="I223" s="134"/>
      <c r="J223" s="134"/>
      <c r="K223" s="134"/>
      <c r="L223" s="134"/>
      <c r="M223" s="167"/>
    </row>
    <row r="224" spans="1:13" x14ac:dyDescent="0.25">
      <c r="A224" s="167"/>
      <c r="B224" s="159" t="s">
        <v>261</v>
      </c>
      <c r="C224" s="173"/>
      <c r="D224" s="173"/>
      <c r="E224" s="173"/>
      <c r="F224" s="174"/>
      <c r="G224" s="175">
        <v>695</v>
      </c>
      <c r="H224" s="134"/>
      <c r="I224" s="134"/>
      <c r="J224" s="134"/>
      <c r="K224" s="134"/>
      <c r="L224" s="134"/>
      <c r="M224" s="167"/>
    </row>
    <row r="225" spans="1:13" x14ac:dyDescent="0.25">
      <c r="A225" s="167"/>
      <c r="B225" s="159" t="s">
        <v>262</v>
      </c>
      <c r="C225" s="173"/>
      <c r="D225" s="173"/>
      <c r="E225" s="173"/>
      <c r="F225" s="174"/>
      <c r="G225" s="175">
        <v>696</v>
      </c>
      <c r="H225" s="134"/>
      <c r="I225" s="134"/>
      <c r="J225" s="134"/>
      <c r="K225" s="134"/>
      <c r="L225" s="134"/>
      <c r="M225" s="167"/>
    </row>
    <row r="226" spans="1:13" x14ac:dyDescent="0.25">
      <c r="A226" s="167"/>
      <c r="B226" s="167"/>
      <c r="C226" s="167"/>
      <c r="D226" s="167"/>
      <c r="E226" s="167"/>
      <c r="F226" s="168"/>
      <c r="G226" s="176"/>
      <c r="H226" s="170"/>
      <c r="I226" s="170"/>
      <c r="J226" s="170"/>
      <c r="K226" s="170"/>
      <c r="L226" s="170"/>
      <c r="M226" s="167"/>
    </row>
    <row r="227" spans="1:13" x14ac:dyDescent="0.25">
      <c r="A227" s="167"/>
      <c r="B227" s="167"/>
      <c r="C227" s="167"/>
      <c r="D227" s="167"/>
      <c r="E227" s="167"/>
      <c r="F227" s="168"/>
      <c r="G227" s="177"/>
      <c r="H227" s="178"/>
      <c r="I227" s="178"/>
      <c r="J227" s="178"/>
      <c r="K227" s="178"/>
      <c r="L227" s="178"/>
      <c r="M227" s="167"/>
    </row>
    <row r="228" spans="1:13" x14ac:dyDescent="0.25">
      <c r="A228" s="167"/>
      <c r="B228" s="167"/>
      <c r="C228" s="167"/>
      <c r="D228" s="167"/>
      <c r="E228" s="167"/>
      <c r="F228" s="168"/>
      <c r="G228" s="179"/>
      <c r="H228" s="179"/>
      <c r="I228" s="179"/>
      <c r="J228" s="179"/>
      <c r="K228" s="179"/>
      <c r="L228" s="179"/>
      <c r="M228" s="167"/>
    </row>
    <row r="229" spans="1:13" x14ac:dyDescent="0.25">
      <c r="A229" s="167"/>
      <c r="B229" s="167"/>
      <c r="C229" s="167"/>
      <c r="D229" s="167"/>
      <c r="E229" s="167"/>
      <c r="F229" s="168"/>
      <c r="G229" s="179"/>
      <c r="H229" s="179"/>
      <c r="I229" s="179"/>
      <c r="J229" s="179"/>
      <c r="K229" s="179"/>
      <c r="L229" s="179"/>
      <c r="M229" s="167"/>
    </row>
    <row r="230" spans="1:13" x14ac:dyDescent="0.25">
      <c r="F230" s="158"/>
    </row>
    <row r="231" spans="1:13" ht="18" x14ac:dyDescent="0.25">
      <c r="A231" s="3" t="s">
        <v>263</v>
      </c>
    </row>
    <row r="233" spans="1:13" ht="15.75" x14ac:dyDescent="0.25">
      <c r="B233" s="336"/>
      <c r="C233" s="289"/>
      <c r="D233" s="289"/>
      <c r="E233" s="320" t="s">
        <v>92</v>
      </c>
      <c r="F233" s="290"/>
      <c r="G233" s="80" t="s">
        <v>2</v>
      </c>
      <c r="H233" s="80" t="str">
        <f>H17</f>
        <v>Année X</v>
      </c>
      <c r="I233" s="80" t="str">
        <f>I17</f>
        <v>Année X-1</v>
      </c>
      <c r="J233" s="80" t="str">
        <f>J17</f>
        <v>Année X-2</v>
      </c>
      <c r="K233" s="80" t="str">
        <f>K17</f>
        <v>Année X-3</v>
      </c>
      <c r="L233" s="80" t="str">
        <f>L17</f>
        <v>Année X-4</v>
      </c>
    </row>
    <row r="234" spans="1:13" x14ac:dyDescent="0.25">
      <c r="B234" s="286"/>
      <c r="C234" s="286"/>
      <c r="D234" s="286"/>
      <c r="E234" s="286"/>
      <c r="F234" s="20"/>
      <c r="G234" s="82"/>
      <c r="H234" s="83"/>
      <c r="I234" s="83"/>
      <c r="J234" s="83"/>
      <c r="K234" s="83"/>
      <c r="L234" s="83"/>
    </row>
    <row r="235" spans="1:13" ht="25.5" customHeight="1" x14ac:dyDescent="0.25">
      <c r="A235" s="167"/>
      <c r="B235" s="317" t="s">
        <v>265</v>
      </c>
      <c r="C235" s="317"/>
      <c r="D235" s="317"/>
      <c r="E235" s="13"/>
      <c r="F235" s="180"/>
      <c r="G235" s="101" t="s">
        <v>86</v>
      </c>
      <c r="H235" s="134"/>
      <c r="I235" s="134"/>
      <c r="J235" s="134"/>
      <c r="K235" s="134"/>
      <c r="L235" s="134"/>
      <c r="M235" s="167"/>
    </row>
    <row r="236" spans="1:13" x14ac:dyDescent="0.25">
      <c r="A236" s="167"/>
      <c r="B236" s="13"/>
      <c r="C236" s="13"/>
      <c r="D236" s="13"/>
      <c r="E236" s="13"/>
      <c r="F236" s="180"/>
      <c r="G236" s="101"/>
      <c r="H236" s="181"/>
      <c r="I236" s="181"/>
      <c r="J236" s="181"/>
      <c r="K236" s="181"/>
      <c r="L236" s="181"/>
      <c r="M236" s="167"/>
    </row>
    <row r="237" spans="1:13" x14ac:dyDescent="0.25">
      <c r="A237" s="167"/>
      <c r="B237" s="306" t="s">
        <v>264</v>
      </c>
      <c r="C237" s="306"/>
      <c r="D237" s="306"/>
      <c r="E237" s="289"/>
      <c r="F237" s="180"/>
      <c r="G237" s="101" t="s">
        <v>87</v>
      </c>
      <c r="H237" s="134"/>
      <c r="I237" s="134"/>
      <c r="J237" s="134"/>
      <c r="K237" s="134"/>
      <c r="L237" s="134"/>
      <c r="M237" s="167"/>
    </row>
    <row r="238" spans="1:13" x14ac:dyDescent="0.25">
      <c r="A238" s="167"/>
      <c r="B238" s="13"/>
      <c r="C238" s="13"/>
      <c r="D238" s="13"/>
      <c r="E238" s="13"/>
      <c r="F238" s="180" t="s">
        <v>51</v>
      </c>
      <c r="G238" s="182"/>
      <c r="H238" s="183" t="str">
        <f>IF(H237=H44,"Ok","Fout")</f>
        <v>Ok</v>
      </c>
      <c r="I238" s="183" t="str">
        <f>IF(I237=I44,"Ok","Fout")</f>
        <v>Ok</v>
      </c>
      <c r="J238" s="183" t="str">
        <f>IF(J237=J44,"Ok","Fout")</f>
        <v>Ok</v>
      </c>
      <c r="K238" s="183" t="str">
        <f>IF(K237=K44,"Ok","Fout")</f>
        <v>Ok</v>
      </c>
      <c r="L238" s="184"/>
      <c r="M238" s="167"/>
    </row>
    <row r="239" spans="1:13" x14ac:dyDescent="0.25">
      <c r="A239" s="167"/>
      <c r="B239" s="167"/>
      <c r="C239" s="167"/>
      <c r="D239" s="167"/>
      <c r="E239" s="167"/>
      <c r="F239" s="168"/>
      <c r="G239" s="179"/>
      <c r="H239" s="179"/>
      <c r="I239" s="179"/>
      <c r="J239" s="179"/>
      <c r="K239" s="179"/>
      <c r="L239" s="179"/>
      <c r="M239" s="167"/>
    </row>
    <row r="240" spans="1:13" x14ac:dyDescent="0.25">
      <c r="A240" s="167"/>
      <c r="B240" s="167"/>
      <c r="C240" s="167"/>
      <c r="D240" s="167"/>
      <c r="E240" s="167"/>
      <c r="F240" s="168"/>
      <c r="G240" s="179"/>
      <c r="H240" s="179"/>
      <c r="I240" s="179"/>
      <c r="J240" s="179"/>
      <c r="K240" s="179"/>
      <c r="L240" s="179"/>
      <c r="M240" s="167"/>
    </row>
    <row r="241" spans="1:13" ht="18" x14ac:dyDescent="0.25">
      <c r="A241" s="3" t="s">
        <v>266</v>
      </c>
      <c r="B241" s="167"/>
      <c r="C241" s="167"/>
      <c r="D241" s="167"/>
      <c r="E241" s="167"/>
      <c r="F241" s="168"/>
      <c r="G241" s="179"/>
      <c r="H241" s="179"/>
      <c r="I241" s="179"/>
      <c r="J241" s="179"/>
      <c r="K241" s="179"/>
      <c r="L241" s="179"/>
      <c r="M241" s="167"/>
    </row>
    <row r="242" spans="1:13" x14ac:dyDescent="0.25">
      <c r="A242" s="167"/>
      <c r="B242" s="167"/>
      <c r="C242" s="167"/>
      <c r="D242" s="167"/>
      <c r="E242" s="167"/>
      <c r="F242" s="168"/>
      <c r="G242" s="179"/>
      <c r="H242" s="179"/>
      <c r="I242" s="179"/>
      <c r="J242" s="179"/>
      <c r="K242" s="179"/>
      <c r="L242" s="179"/>
      <c r="M242" s="167"/>
    </row>
    <row r="243" spans="1:13" x14ac:dyDescent="0.25">
      <c r="A243" s="167"/>
      <c r="B243" s="167"/>
      <c r="C243" s="167"/>
      <c r="D243" s="167"/>
      <c r="E243" s="167"/>
      <c r="F243" s="168"/>
      <c r="G243" s="179"/>
      <c r="H243" s="179"/>
      <c r="I243" s="179"/>
      <c r="J243" s="179"/>
      <c r="K243" s="179"/>
      <c r="L243" s="179"/>
      <c r="M243" s="167"/>
    </row>
    <row r="244" spans="1:13" ht="15.75" x14ac:dyDescent="0.25">
      <c r="A244" s="167"/>
      <c r="B244" s="336" t="s">
        <v>267</v>
      </c>
      <c r="C244" s="289"/>
      <c r="D244" s="289"/>
      <c r="E244" s="320" t="s">
        <v>93</v>
      </c>
      <c r="F244" s="290"/>
      <c r="G244" s="80" t="s">
        <v>2</v>
      </c>
      <c r="H244" s="80" t="str">
        <f>H17</f>
        <v>Année X</v>
      </c>
      <c r="I244" s="80" t="str">
        <f>I17</f>
        <v>Année X-1</v>
      </c>
      <c r="J244" s="80" t="str">
        <f>J17</f>
        <v>Année X-2</v>
      </c>
      <c r="K244" s="80" t="str">
        <f>K17</f>
        <v>Année X-3</v>
      </c>
      <c r="L244" s="80" t="str">
        <f>L17</f>
        <v>Année X-4</v>
      </c>
      <c r="M244" s="167"/>
    </row>
    <row r="245" spans="1:13" x14ac:dyDescent="0.25">
      <c r="A245" s="167"/>
      <c r="B245" s="320"/>
      <c r="C245" s="320"/>
      <c r="D245" s="320"/>
      <c r="E245" s="320"/>
      <c r="F245" s="20"/>
      <c r="G245" s="82"/>
      <c r="H245" s="83"/>
      <c r="I245" s="83"/>
      <c r="J245" s="83"/>
      <c r="K245" s="83"/>
      <c r="L245" s="83"/>
      <c r="M245" s="167"/>
    </row>
    <row r="246" spans="1:13" ht="25.5" customHeight="1" x14ac:dyDescent="0.25">
      <c r="A246" s="167"/>
      <c r="B246" s="317" t="s">
        <v>265</v>
      </c>
      <c r="C246" s="317"/>
      <c r="D246" s="317"/>
      <c r="E246" s="253"/>
      <c r="F246" s="180"/>
      <c r="G246" s="101">
        <v>8321</v>
      </c>
      <c r="H246" s="134"/>
      <c r="I246" s="134"/>
      <c r="J246" s="134"/>
      <c r="K246" s="134"/>
      <c r="L246" s="134"/>
      <c r="M246" s="167"/>
    </row>
    <row r="247" spans="1:13" x14ac:dyDescent="0.25">
      <c r="A247" s="167"/>
      <c r="B247" s="253"/>
      <c r="C247" s="253"/>
      <c r="D247" s="253"/>
      <c r="E247" s="253"/>
      <c r="F247" s="180"/>
      <c r="G247" s="101"/>
      <c r="H247" s="181"/>
      <c r="I247" s="181"/>
      <c r="J247" s="181"/>
      <c r="K247" s="181"/>
      <c r="L247" s="181"/>
      <c r="M247" s="167"/>
    </row>
    <row r="248" spans="1:13" ht="12.75" customHeight="1" x14ac:dyDescent="0.25">
      <c r="A248" s="167"/>
      <c r="B248" s="306" t="s">
        <v>264</v>
      </c>
      <c r="C248" s="306"/>
      <c r="D248" s="306"/>
      <c r="E248" s="289"/>
      <c r="F248" s="180"/>
      <c r="G248" s="101">
        <v>22</v>
      </c>
      <c r="H248" s="134"/>
      <c r="I248" s="134"/>
      <c r="J248" s="134"/>
      <c r="K248" s="134"/>
      <c r="L248" s="134"/>
      <c r="M248" s="167"/>
    </row>
    <row r="249" spans="1:13" x14ac:dyDescent="0.25">
      <c r="A249" s="167"/>
      <c r="B249" s="13"/>
      <c r="C249" s="13"/>
      <c r="D249" s="13"/>
      <c r="E249" s="13"/>
      <c r="F249" s="180" t="s">
        <v>51</v>
      </c>
      <c r="G249" s="182"/>
      <c r="H249" s="183" t="str">
        <f>IF(H248=H46,"Ok","Fout")</f>
        <v>Ok</v>
      </c>
      <c r="I249" s="183" t="str">
        <f>IF(I248=I46,"Ok","Fout")</f>
        <v>Ok</v>
      </c>
      <c r="J249" s="183" t="str">
        <f>IF(J248=J46,"Ok","Fout")</f>
        <v>Ok</v>
      </c>
      <c r="K249" s="183" t="str">
        <f>IF(K248=K46,"Ok","Fout")</f>
        <v>Ok</v>
      </c>
      <c r="L249" s="184"/>
      <c r="M249" s="167"/>
    </row>
    <row r="250" spans="1:13" x14ac:dyDescent="0.25">
      <c r="A250" s="167"/>
      <c r="B250" s="167"/>
      <c r="C250" s="167"/>
      <c r="D250" s="167"/>
      <c r="E250" s="167"/>
      <c r="F250" s="168"/>
      <c r="G250" s="179"/>
      <c r="H250" s="179"/>
      <c r="I250" s="179"/>
      <c r="J250" s="179"/>
      <c r="K250" s="179"/>
      <c r="L250" s="179"/>
      <c r="M250" s="167"/>
    </row>
    <row r="251" spans="1:13" x14ac:dyDescent="0.25">
      <c r="A251" s="167"/>
      <c r="B251" s="167"/>
      <c r="C251" s="167"/>
      <c r="D251" s="167"/>
      <c r="E251" s="167"/>
      <c r="F251" s="168"/>
      <c r="G251" s="179"/>
      <c r="H251" s="179"/>
      <c r="I251" s="179"/>
      <c r="J251" s="179"/>
      <c r="K251" s="179"/>
      <c r="L251" s="179"/>
      <c r="M251" s="167"/>
    </row>
    <row r="252" spans="1:13" x14ac:dyDescent="0.25">
      <c r="A252" s="167"/>
      <c r="B252" s="167"/>
      <c r="C252" s="167"/>
      <c r="D252" s="167"/>
      <c r="E252" s="167"/>
      <c r="F252" s="168"/>
      <c r="G252" s="179"/>
      <c r="H252" s="179"/>
      <c r="I252" s="179"/>
      <c r="J252" s="179"/>
      <c r="K252" s="179"/>
      <c r="L252" s="179"/>
      <c r="M252" s="167"/>
    </row>
    <row r="253" spans="1:13" ht="27.75" customHeight="1" x14ac:dyDescent="0.25">
      <c r="A253" s="167"/>
      <c r="B253" s="324" t="s">
        <v>268</v>
      </c>
      <c r="C253" s="325"/>
      <c r="D253" s="325"/>
      <c r="E253" s="320" t="s">
        <v>94</v>
      </c>
      <c r="F253" s="290"/>
      <c r="G253" s="80" t="s">
        <v>2</v>
      </c>
      <c r="H253" s="80" t="str">
        <f>H17</f>
        <v>Année X</v>
      </c>
      <c r="I253" s="80" t="str">
        <f>I17</f>
        <v>Année X-1</v>
      </c>
      <c r="J253" s="80" t="str">
        <f>J17</f>
        <v>Année X-2</v>
      </c>
      <c r="K253" s="80" t="str">
        <f>K17</f>
        <v>Année X-3</v>
      </c>
      <c r="L253" s="80" t="str">
        <f>L17</f>
        <v>Année X-4</v>
      </c>
      <c r="M253" s="167"/>
    </row>
    <row r="254" spans="1:13" x14ac:dyDescent="0.25">
      <c r="A254" s="167"/>
      <c r="B254" s="320"/>
      <c r="C254" s="320"/>
      <c r="D254" s="320"/>
      <c r="E254" s="320"/>
      <c r="F254" s="20"/>
      <c r="G254" s="82"/>
      <c r="H254" s="83"/>
      <c r="I254" s="83"/>
      <c r="J254" s="83"/>
      <c r="K254" s="83"/>
      <c r="L254" s="83"/>
      <c r="M254" s="167"/>
    </row>
    <row r="255" spans="1:13" ht="25.5" customHeight="1" x14ac:dyDescent="0.25">
      <c r="A255" s="167"/>
      <c r="B255" s="317" t="s">
        <v>265</v>
      </c>
      <c r="C255" s="317"/>
      <c r="D255" s="317"/>
      <c r="E255" s="13"/>
      <c r="F255" s="180"/>
      <c r="G255" s="101">
        <v>8322</v>
      </c>
      <c r="H255" s="134"/>
      <c r="I255" s="134"/>
      <c r="J255" s="134"/>
      <c r="K255" s="134"/>
      <c r="L255" s="134"/>
      <c r="M255" s="167"/>
    </row>
    <row r="256" spans="1:13" x14ac:dyDescent="0.25">
      <c r="A256" s="167"/>
      <c r="B256" s="13"/>
      <c r="C256" s="13"/>
      <c r="D256" s="13"/>
      <c r="E256" s="13"/>
      <c r="F256" s="180"/>
      <c r="G256" s="101"/>
      <c r="H256" s="181"/>
      <c r="I256" s="181"/>
      <c r="J256" s="181"/>
      <c r="K256" s="181"/>
      <c r="L256" s="181"/>
      <c r="M256" s="167"/>
    </row>
    <row r="257" spans="1:13" x14ac:dyDescent="0.25">
      <c r="A257" s="167"/>
      <c r="B257" s="306" t="s">
        <v>264</v>
      </c>
      <c r="C257" s="306"/>
      <c r="D257" s="306"/>
      <c r="E257" s="289"/>
      <c r="F257" s="180"/>
      <c r="G257" s="101">
        <v>23</v>
      </c>
      <c r="H257" s="134"/>
      <c r="I257" s="134"/>
      <c r="J257" s="134"/>
      <c r="K257" s="134"/>
      <c r="L257" s="134"/>
      <c r="M257" s="167"/>
    </row>
    <row r="258" spans="1:13" x14ac:dyDescent="0.25">
      <c r="A258" s="167"/>
      <c r="B258" s="13"/>
      <c r="C258" s="13"/>
      <c r="D258" s="13"/>
      <c r="E258" s="13"/>
      <c r="F258" s="180" t="s">
        <v>51</v>
      </c>
      <c r="G258" s="182"/>
      <c r="H258" s="183" t="str">
        <f>IF(H257=H47,"Ok","Fout")</f>
        <v>Ok</v>
      </c>
      <c r="I258" s="183" t="str">
        <f>IF(I257=I47,"Ok","Fout")</f>
        <v>Ok</v>
      </c>
      <c r="J258" s="183" t="str">
        <f>IF(J257=J47,"Ok","Fout")</f>
        <v>Ok</v>
      </c>
      <c r="K258" s="183" t="str">
        <f>IF(K257=K47,"Ok","Fout")</f>
        <v>Ok</v>
      </c>
      <c r="L258" s="184"/>
      <c r="M258" s="167"/>
    </row>
    <row r="259" spans="1:13" x14ac:dyDescent="0.25">
      <c r="A259" s="167"/>
      <c r="B259" s="13"/>
      <c r="C259" s="13"/>
      <c r="D259" s="13"/>
      <c r="E259" s="13"/>
      <c r="F259" s="180"/>
      <c r="G259" s="185"/>
      <c r="H259" s="186"/>
      <c r="I259" s="186"/>
      <c r="J259" s="186"/>
      <c r="K259" s="186"/>
      <c r="L259" s="186"/>
      <c r="M259" s="167"/>
    </row>
    <row r="260" spans="1:13" x14ac:dyDescent="0.25">
      <c r="A260" s="167"/>
      <c r="B260" s="167"/>
      <c r="C260" s="167"/>
      <c r="D260" s="167"/>
      <c r="E260" s="167"/>
      <c r="F260" s="168"/>
      <c r="G260" s="179"/>
      <c r="H260" s="179"/>
      <c r="I260" s="179"/>
      <c r="J260" s="179"/>
      <c r="K260" s="179"/>
      <c r="L260" s="179"/>
      <c r="M260" s="167"/>
    </row>
    <row r="261" spans="1:13" x14ac:dyDescent="0.25">
      <c r="A261" s="167"/>
      <c r="B261" s="167"/>
      <c r="C261" s="167"/>
      <c r="D261" s="167"/>
      <c r="E261" s="167"/>
      <c r="F261" s="168"/>
      <c r="G261" s="179"/>
      <c r="H261" s="179"/>
      <c r="I261" s="179"/>
      <c r="J261" s="179"/>
      <c r="K261" s="179"/>
      <c r="L261" s="179"/>
      <c r="M261" s="167"/>
    </row>
    <row r="262" spans="1:13" ht="15.75" x14ac:dyDescent="0.25">
      <c r="A262" s="167"/>
      <c r="B262" s="336" t="s">
        <v>269</v>
      </c>
      <c r="C262" s="289"/>
      <c r="D262" s="289"/>
      <c r="E262" s="320" t="s">
        <v>95</v>
      </c>
      <c r="F262" s="290"/>
      <c r="G262" s="80" t="s">
        <v>2</v>
      </c>
      <c r="H262" s="80" t="str">
        <f>H17</f>
        <v>Année X</v>
      </c>
      <c r="I262" s="80" t="str">
        <f>I17</f>
        <v>Année X-1</v>
      </c>
      <c r="J262" s="80" t="str">
        <f>J17</f>
        <v>Année X-2</v>
      </c>
      <c r="K262" s="80" t="str">
        <f>K17</f>
        <v>Année X-3</v>
      </c>
      <c r="L262" s="80" t="str">
        <f>L17</f>
        <v>Année X-4</v>
      </c>
      <c r="M262" s="167"/>
    </row>
    <row r="263" spans="1:13" x14ac:dyDescent="0.25">
      <c r="A263" s="167"/>
      <c r="B263" s="320"/>
      <c r="C263" s="320"/>
      <c r="D263" s="320"/>
      <c r="E263" s="320"/>
      <c r="F263" s="20"/>
      <c r="G263" s="82"/>
      <c r="H263" s="83"/>
      <c r="I263" s="83"/>
      <c r="J263" s="83"/>
      <c r="K263" s="83"/>
      <c r="L263" s="83"/>
      <c r="M263" s="167"/>
    </row>
    <row r="264" spans="1:13" ht="25.5" customHeight="1" x14ac:dyDescent="0.25">
      <c r="A264" s="167"/>
      <c r="B264" s="317" t="s">
        <v>265</v>
      </c>
      <c r="C264" s="317"/>
      <c r="D264" s="317"/>
      <c r="E264" s="253"/>
      <c r="F264" s="180"/>
      <c r="G264" s="101">
        <v>8323</v>
      </c>
      <c r="H264" s="134"/>
      <c r="I264" s="134"/>
      <c r="J264" s="134"/>
      <c r="K264" s="134"/>
      <c r="L264" s="134"/>
      <c r="M264" s="167"/>
    </row>
    <row r="265" spans="1:13" x14ac:dyDescent="0.25">
      <c r="A265" s="167"/>
      <c r="B265" s="253"/>
      <c r="C265" s="253"/>
      <c r="D265" s="253"/>
      <c r="E265" s="253"/>
      <c r="F265" s="180"/>
      <c r="G265" s="101"/>
      <c r="H265" s="181"/>
      <c r="I265" s="181"/>
      <c r="J265" s="181"/>
      <c r="K265" s="181"/>
      <c r="L265" s="181"/>
      <c r="M265" s="167"/>
    </row>
    <row r="266" spans="1:13" x14ac:dyDescent="0.25">
      <c r="A266" s="167"/>
      <c r="B266" s="306" t="s">
        <v>264</v>
      </c>
      <c r="C266" s="306"/>
      <c r="D266" s="306"/>
      <c r="E266" s="289"/>
      <c r="F266" s="180"/>
      <c r="G266" s="101">
        <v>24</v>
      </c>
      <c r="H266" s="134"/>
      <c r="I266" s="134"/>
      <c r="J266" s="134"/>
      <c r="K266" s="134"/>
      <c r="L266" s="134"/>
      <c r="M266" s="167"/>
    </row>
    <row r="267" spans="1:13" x14ac:dyDescent="0.25">
      <c r="A267" s="167"/>
      <c r="B267" s="13"/>
      <c r="C267" s="13"/>
      <c r="D267" s="13"/>
      <c r="E267" s="13"/>
      <c r="F267" s="180" t="s">
        <v>51</v>
      </c>
      <c r="G267" s="182"/>
      <c r="H267" s="183" t="str">
        <f>IF(H266=H48,"Ok","Fout")</f>
        <v>Ok</v>
      </c>
      <c r="I267" s="183" t="str">
        <f>IF(I266=I48,"Ok","Fout")</f>
        <v>Ok</v>
      </c>
      <c r="J267" s="183" t="str">
        <f>IF(J266=J48,"Ok","Fout")</f>
        <v>Ok</v>
      </c>
      <c r="K267" s="183" t="str">
        <f>IF(K266=K48,"Ok","Fout")</f>
        <v>Ok</v>
      </c>
      <c r="L267" s="184"/>
      <c r="M267" s="167"/>
    </row>
    <row r="268" spans="1:13" x14ac:dyDescent="0.25">
      <c r="A268" s="167"/>
      <c r="B268" s="167"/>
      <c r="C268" s="167"/>
      <c r="D268" s="167"/>
      <c r="E268" s="167"/>
      <c r="F268" s="168"/>
      <c r="G268" s="179"/>
      <c r="H268" s="179"/>
      <c r="I268" s="179"/>
      <c r="J268" s="179"/>
      <c r="K268" s="179"/>
      <c r="L268" s="179"/>
      <c r="M268" s="167"/>
    </row>
    <row r="269" spans="1:13" x14ac:dyDescent="0.25">
      <c r="A269" s="167"/>
      <c r="B269" s="167"/>
      <c r="C269" s="167"/>
      <c r="D269" s="167"/>
      <c r="E269" s="167"/>
      <c r="F269" s="168"/>
      <c r="G269" s="179"/>
      <c r="H269" s="179"/>
      <c r="I269" s="179"/>
      <c r="J269" s="179"/>
      <c r="K269" s="179"/>
      <c r="L269" s="179"/>
      <c r="M269" s="167"/>
    </row>
    <row r="270" spans="1:13" x14ac:dyDescent="0.25">
      <c r="A270" s="167"/>
      <c r="B270" s="167"/>
      <c r="C270" s="167"/>
      <c r="D270" s="167"/>
      <c r="E270" s="167"/>
      <c r="F270" s="168"/>
      <c r="G270" s="179"/>
      <c r="H270" s="179"/>
      <c r="I270" s="179"/>
      <c r="J270" s="179"/>
      <c r="K270" s="179"/>
      <c r="L270" s="179"/>
      <c r="M270" s="167"/>
    </row>
    <row r="271" spans="1:13" ht="27.75" customHeight="1" x14ac:dyDescent="0.25">
      <c r="A271" s="167"/>
      <c r="B271" s="324" t="s">
        <v>377</v>
      </c>
      <c r="C271" s="325"/>
      <c r="D271" s="325"/>
      <c r="E271" s="320" t="s">
        <v>96</v>
      </c>
      <c r="F271" s="290"/>
      <c r="G271" s="80" t="s">
        <v>2</v>
      </c>
      <c r="H271" s="80" t="str">
        <f>H17</f>
        <v>Année X</v>
      </c>
      <c r="I271" s="80" t="str">
        <f>I17</f>
        <v>Année X-1</v>
      </c>
      <c r="J271" s="80" t="str">
        <f>J17</f>
        <v>Année X-2</v>
      </c>
      <c r="K271" s="80" t="str">
        <f>K17</f>
        <v>Année X-3</v>
      </c>
      <c r="L271" s="80" t="str">
        <f>L17</f>
        <v>Année X-4</v>
      </c>
      <c r="M271" s="167"/>
    </row>
    <row r="272" spans="1:13" x14ac:dyDescent="0.25">
      <c r="A272" s="167"/>
      <c r="B272" s="320"/>
      <c r="C272" s="320"/>
      <c r="D272" s="320"/>
      <c r="E272" s="320"/>
      <c r="F272" s="20"/>
      <c r="G272" s="82"/>
      <c r="H272" s="83"/>
      <c r="I272" s="83"/>
      <c r="J272" s="83"/>
      <c r="K272" s="83"/>
      <c r="L272" s="83"/>
      <c r="M272" s="167"/>
    </row>
    <row r="273" spans="1:13" ht="23.25" customHeight="1" x14ac:dyDescent="0.25">
      <c r="A273" s="167"/>
      <c r="B273" s="317" t="s">
        <v>265</v>
      </c>
      <c r="C273" s="317"/>
      <c r="D273" s="317"/>
      <c r="E273" s="253"/>
      <c r="F273" s="180"/>
      <c r="G273" s="101">
        <v>8324</v>
      </c>
      <c r="H273" s="134"/>
      <c r="I273" s="134"/>
      <c r="J273" s="134"/>
      <c r="K273" s="134"/>
      <c r="L273" s="134"/>
      <c r="M273" s="167"/>
    </row>
    <row r="274" spans="1:13" x14ac:dyDescent="0.25">
      <c r="A274" s="167"/>
      <c r="B274" s="253"/>
      <c r="C274" s="253"/>
      <c r="D274" s="253"/>
      <c r="E274" s="253"/>
      <c r="F274" s="180"/>
      <c r="G274" s="101"/>
      <c r="H274" s="181"/>
      <c r="I274" s="181"/>
      <c r="J274" s="181"/>
      <c r="K274" s="181"/>
      <c r="L274" s="181"/>
      <c r="M274" s="167"/>
    </row>
    <row r="275" spans="1:13" x14ac:dyDescent="0.25">
      <c r="A275" s="167"/>
      <c r="B275" s="306" t="s">
        <v>264</v>
      </c>
      <c r="C275" s="306"/>
      <c r="D275" s="306"/>
      <c r="E275" s="289"/>
      <c r="F275" s="180"/>
      <c r="G275" s="101">
        <v>25</v>
      </c>
      <c r="H275" s="134"/>
      <c r="I275" s="134"/>
      <c r="J275" s="134"/>
      <c r="K275" s="134"/>
      <c r="L275" s="134"/>
      <c r="M275" s="167"/>
    </row>
    <row r="276" spans="1:13" x14ac:dyDescent="0.25">
      <c r="A276" s="167"/>
      <c r="B276" s="13"/>
      <c r="C276" s="13"/>
      <c r="D276" s="13"/>
      <c r="E276" s="13"/>
      <c r="F276" s="180" t="s">
        <v>51</v>
      </c>
      <c r="G276" s="182"/>
      <c r="H276" s="183" t="str">
        <f>IF(H275=H49,"Ok","Fout")</f>
        <v>Ok</v>
      </c>
      <c r="I276" s="183" t="str">
        <f>IF(I275=I49,"Ok","Fout")</f>
        <v>Ok</v>
      </c>
      <c r="J276" s="183" t="str">
        <f>IF(J275=J49,"Ok","Fout")</f>
        <v>Ok</v>
      </c>
      <c r="K276" s="183" t="str">
        <f>IF(K275=K49,"Ok","Fout")</f>
        <v>Ok</v>
      </c>
      <c r="L276" s="184"/>
      <c r="M276" s="167"/>
    </row>
    <row r="277" spans="1:13" x14ac:dyDescent="0.25">
      <c r="A277" s="167"/>
      <c r="B277" s="167"/>
      <c r="C277" s="167"/>
      <c r="D277" s="167"/>
      <c r="E277" s="167"/>
      <c r="F277" s="168"/>
      <c r="G277" s="179"/>
      <c r="H277" s="179"/>
      <c r="I277" s="179"/>
      <c r="J277" s="179"/>
      <c r="K277" s="179"/>
      <c r="L277" s="179"/>
      <c r="M277" s="167"/>
    </row>
    <row r="278" spans="1:13" x14ac:dyDescent="0.25">
      <c r="A278" s="167"/>
      <c r="B278" s="167"/>
      <c r="C278" s="167"/>
      <c r="D278" s="167"/>
      <c r="E278" s="167"/>
      <c r="F278" s="168"/>
      <c r="G278" s="179"/>
      <c r="H278" s="179"/>
      <c r="I278" s="179"/>
      <c r="J278" s="179"/>
      <c r="K278" s="179"/>
      <c r="L278" s="179"/>
      <c r="M278" s="167"/>
    </row>
    <row r="279" spans="1:13" x14ac:dyDescent="0.25">
      <c r="A279" s="167"/>
      <c r="B279" s="167"/>
      <c r="C279" s="167"/>
      <c r="D279" s="167"/>
      <c r="E279" s="167"/>
      <c r="F279" s="168"/>
      <c r="G279" s="179"/>
      <c r="H279" s="179"/>
      <c r="I279" s="179"/>
      <c r="J279" s="179"/>
      <c r="K279" s="179"/>
      <c r="L279" s="179"/>
      <c r="M279" s="167"/>
    </row>
    <row r="280" spans="1:13" ht="28.5" customHeight="1" x14ac:dyDescent="0.25">
      <c r="A280" s="167"/>
      <c r="B280" s="324" t="s">
        <v>270</v>
      </c>
      <c r="C280" s="325"/>
      <c r="D280" s="325"/>
      <c r="E280" s="320" t="s">
        <v>97</v>
      </c>
      <c r="F280" s="290"/>
      <c r="G280" s="80" t="s">
        <v>2</v>
      </c>
      <c r="H280" s="80" t="str">
        <f>H17</f>
        <v>Année X</v>
      </c>
      <c r="I280" s="80" t="str">
        <f>I17</f>
        <v>Année X-1</v>
      </c>
      <c r="J280" s="80" t="str">
        <f>J17</f>
        <v>Année X-2</v>
      </c>
      <c r="K280" s="80" t="str">
        <f>K17</f>
        <v>Année X-3</v>
      </c>
      <c r="L280" s="80" t="str">
        <f>L17</f>
        <v>Année X-4</v>
      </c>
      <c r="M280" s="167"/>
    </row>
    <row r="281" spans="1:13" x14ac:dyDescent="0.25">
      <c r="A281" s="167"/>
      <c r="B281" s="320"/>
      <c r="C281" s="320"/>
      <c r="D281" s="320"/>
      <c r="E281" s="320"/>
      <c r="F281" s="20"/>
      <c r="G281" s="82"/>
      <c r="H281" s="83"/>
      <c r="I281" s="83"/>
      <c r="J281" s="83"/>
      <c r="K281" s="83"/>
      <c r="L281" s="83"/>
      <c r="M281" s="167"/>
    </row>
    <row r="282" spans="1:13" x14ac:dyDescent="0.25">
      <c r="A282" s="167"/>
      <c r="B282" s="253"/>
      <c r="C282" s="253"/>
      <c r="D282" s="253"/>
      <c r="E282" s="253"/>
      <c r="F282" s="180"/>
      <c r="G282" s="101"/>
      <c r="H282" s="181"/>
      <c r="I282" s="181"/>
      <c r="J282" s="181"/>
      <c r="K282" s="181"/>
      <c r="L282" s="181"/>
      <c r="M282" s="167"/>
    </row>
    <row r="283" spans="1:13" ht="22.5" customHeight="1" x14ac:dyDescent="0.25">
      <c r="A283" s="167"/>
      <c r="B283" s="317" t="s">
        <v>265</v>
      </c>
      <c r="C283" s="317"/>
      <c r="D283" s="317"/>
      <c r="E283" s="253"/>
      <c r="F283" s="180"/>
      <c r="G283" s="101">
        <v>8325</v>
      </c>
      <c r="H283" s="134"/>
      <c r="I283" s="134"/>
      <c r="J283" s="134"/>
      <c r="K283" s="134"/>
      <c r="L283" s="134"/>
      <c r="M283" s="167"/>
    </row>
    <row r="284" spans="1:13" x14ac:dyDescent="0.25">
      <c r="A284" s="167"/>
      <c r="B284" s="253"/>
      <c r="C284" s="253"/>
      <c r="D284" s="253"/>
      <c r="E284" s="253"/>
      <c r="F284" s="180"/>
      <c r="G284" s="101"/>
      <c r="H284" s="181"/>
      <c r="I284" s="181"/>
      <c r="J284" s="181"/>
      <c r="K284" s="181"/>
      <c r="L284" s="181"/>
      <c r="M284" s="167"/>
    </row>
    <row r="285" spans="1:13" x14ac:dyDescent="0.25">
      <c r="A285" s="167"/>
      <c r="B285" s="306" t="s">
        <v>264</v>
      </c>
      <c r="C285" s="306"/>
      <c r="D285" s="306"/>
      <c r="E285" s="289"/>
      <c r="F285" s="180"/>
      <c r="G285" s="101">
        <v>26</v>
      </c>
      <c r="H285" s="134"/>
      <c r="I285" s="134"/>
      <c r="J285" s="134"/>
      <c r="K285" s="134"/>
      <c r="L285" s="134"/>
      <c r="M285" s="167"/>
    </row>
    <row r="286" spans="1:13" x14ac:dyDescent="0.25">
      <c r="A286" s="167"/>
      <c r="B286" s="13"/>
      <c r="C286" s="13"/>
      <c r="D286" s="13"/>
      <c r="E286" s="13"/>
      <c r="F286" s="180" t="s">
        <v>51</v>
      </c>
      <c r="G286" s="182"/>
      <c r="H286" s="183" t="str">
        <f>IF(H285=H50,"Ok","Fout")</f>
        <v>Ok</v>
      </c>
      <c r="I286" s="183" t="str">
        <f>IF(I285=I50,"Ok","Fout")</f>
        <v>Ok</v>
      </c>
      <c r="J286" s="183" t="str">
        <f>IF(J285=J50,"Ok","Fout")</f>
        <v>Ok</v>
      </c>
      <c r="K286" s="183" t="str">
        <f>IF(K285=K50,"Ok","Fout")</f>
        <v>Ok</v>
      </c>
      <c r="L286" s="184"/>
      <c r="M286" s="167"/>
    </row>
    <row r="287" spans="1:13" x14ac:dyDescent="0.25">
      <c r="A287" s="167"/>
      <c r="B287" s="167"/>
      <c r="C287" s="167"/>
      <c r="D287" s="167"/>
      <c r="E287" s="167"/>
      <c r="F287" s="168"/>
      <c r="G287" s="179"/>
      <c r="H287" s="179"/>
      <c r="I287" s="179"/>
      <c r="J287" s="179"/>
      <c r="K287" s="179"/>
      <c r="L287" s="179"/>
      <c r="M287" s="167"/>
    </row>
    <row r="288" spans="1:13" x14ac:dyDescent="0.25">
      <c r="A288" s="167"/>
      <c r="B288" s="167"/>
      <c r="C288" s="167"/>
      <c r="D288" s="167"/>
      <c r="E288" s="167"/>
      <c r="F288" s="168"/>
      <c r="G288" s="179"/>
      <c r="H288" s="179"/>
      <c r="I288" s="179"/>
      <c r="J288" s="179"/>
      <c r="K288" s="179"/>
      <c r="L288" s="179"/>
      <c r="M288" s="167"/>
    </row>
    <row r="289" spans="1:13" x14ac:dyDescent="0.25">
      <c r="A289" s="167"/>
      <c r="B289" s="167"/>
      <c r="C289" s="167"/>
      <c r="D289" s="167"/>
      <c r="E289" s="167"/>
      <c r="F289" s="168"/>
      <c r="G289" s="179"/>
      <c r="H289" s="179"/>
      <c r="I289" s="179"/>
      <c r="J289" s="179"/>
      <c r="K289" s="179"/>
      <c r="L289" s="179"/>
      <c r="M289" s="167"/>
    </row>
    <row r="290" spans="1:13" ht="27.75" customHeight="1" x14ac:dyDescent="0.25">
      <c r="A290" s="167"/>
      <c r="B290" s="324" t="s">
        <v>271</v>
      </c>
      <c r="C290" s="325"/>
      <c r="D290" s="325"/>
      <c r="E290" s="320" t="s">
        <v>98</v>
      </c>
      <c r="F290" s="290"/>
      <c r="G290" s="80" t="s">
        <v>2</v>
      </c>
      <c r="H290" s="80" t="str">
        <f>H17</f>
        <v>Année X</v>
      </c>
      <c r="I290" s="80" t="str">
        <f>I17</f>
        <v>Année X-1</v>
      </c>
      <c r="J290" s="80" t="str">
        <f>J17</f>
        <v>Année X-2</v>
      </c>
      <c r="K290" s="80" t="str">
        <f>K17</f>
        <v>Année X-3</v>
      </c>
      <c r="L290" s="80" t="str">
        <f>L17</f>
        <v>Année X-4</v>
      </c>
      <c r="M290" s="167"/>
    </row>
    <row r="291" spans="1:13" x14ac:dyDescent="0.25">
      <c r="A291" s="167"/>
      <c r="B291" s="320"/>
      <c r="C291" s="320"/>
      <c r="D291" s="320"/>
      <c r="E291" s="320"/>
      <c r="F291" s="20"/>
      <c r="G291" s="82"/>
      <c r="H291" s="83"/>
      <c r="I291" s="83"/>
      <c r="J291" s="83"/>
      <c r="K291" s="83"/>
      <c r="L291" s="83"/>
      <c r="M291" s="167"/>
    </row>
    <row r="292" spans="1:13" ht="21.75" customHeight="1" x14ac:dyDescent="0.25">
      <c r="A292" s="167"/>
      <c r="B292" s="317" t="s">
        <v>265</v>
      </c>
      <c r="C292" s="317"/>
      <c r="D292" s="317"/>
      <c r="E292" s="13"/>
      <c r="F292" s="180"/>
      <c r="G292" s="101">
        <v>8326</v>
      </c>
      <c r="H292" s="134"/>
      <c r="I292" s="134"/>
      <c r="J292" s="134"/>
      <c r="K292" s="134"/>
      <c r="L292" s="134"/>
      <c r="M292" s="167"/>
    </row>
    <row r="293" spans="1:13" x14ac:dyDescent="0.25">
      <c r="A293" s="167"/>
      <c r="B293" s="13"/>
      <c r="C293" s="13"/>
      <c r="D293" s="13"/>
      <c r="E293" s="13"/>
      <c r="F293" s="180"/>
      <c r="G293" s="101"/>
      <c r="H293" s="181"/>
      <c r="I293" s="181"/>
      <c r="J293" s="181"/>
      <c r="K293" s="181"/>
      <c r="L293" s="181"/>
      <c r="M293" s="167"/>
    </row>
    <row r="294" spans="1:13" x14ac:dyDescent="0.25">
      <c r="A294" s="167"/>
      <c r="B294" s="306" t="s">
        <v>264</v>
      </c>
      <c r="C294" s="306"/>
      <c r="D294" s="306"/>
      <c r="E294" s="289"/>
      <c r="F294" s="180"/>
      <c r="G294" s="101">
        <v>27</v>
      </c>
      <c r="H294" s="134"/>
      <c r="I294" s="134"/>
      <c r="J294" s="134"/>
      <c r="K294" s="134"/>
      <c r="L294" s="134"/>
      <c r="M294" s="167"/>
    </row>
    <row r="295" spans="1:13" x14ac:dyDescent="0.25">
      <c r="A295" s="167"/>
      <c r="B295" s="13"/>
      <c r="C295" s="13"/>
      <c r="D295" s="13"/>
      <c r="E295" s="13"/>
      <c r="F295" s="180" t="s">
        <v>51</v>
      </c>
      <c r="G295" s="182"/>
      <c r="H295" s="183" t="str">
        <f>IF(H294=H51,"Ok","Fout")</f>
        <v>Ok</v>
      </c>
      <c r="I295" s="183" t="str">
        <f>IF(I294=I51,"Ok","Fout")</f>
        <v>Ok</v>
      </c>
      <c r="J295" s="183" t="str">
        <f>IF(J294=J51,"Ok","Fout")</f>
        <v>Ok</v>
      </c>
      <c r="K295" s="183" t="str">
        <f>IF(K294=K51,"Ok","Fout")</f>
        <v>Ok</v>
      </c>
      <c r="L295" s="184"/>
      <c r="M295" s="167"/>
    </row>
    <row r="296" spans="1:13" x14ac:dyDescent="0.25">
      <c r="A296" s="167"/>
      <c r="B296" s="167"/>
      <c r="C296" s="167"/>
      <c r="D296" s="167"/>
      <c r="E296" s="167"/>
      <c r="F296" s="168"/>
      <c r="G296" s="179"/>
      <c r="H296" s="179"/>
      <c r="I296" s="179"/>
      <c r="J296" s="179"/>
      <c r="K296" s="179"/>
      <c r="L296" s="179"/>
      <c r="M296" s="167"/>
    </row>
    <row r="297" spans="1:13" x14ac:dyDescent="0.25">
      <c r="A297" s="167"/>
      <c r="B297" s="167"/>
      <c r="C297" s="167"/>
      <c r="D297" s="167"/>
      <c r="E297" s="167"/>
      <c r="F297" s="168"/>
      <c r="G297" s="179"/>
      <c r="H297" s="179"/>
      <c r="I297" s="179"/>
      <c r="J297" s="179"/>
      <c r="K297" s="179"/>
      <c r="L297" s="179"/>
      <c r="M297" s="167"/>
    </row>
    <row r="298" spans="1:13" x14ac:dyDescent="0.25">
      <c r="A298" s="167"/>
      <c r="B298" s="167"/>
      <c r="C298" s="167"/>
      <c r="D298" s="167"/>
      <c r="E298" s="167"/>
      <c r="F298" s="168"/>
      <c r="G298" s="179"/>
      <c r="H298" s="179"/>
      <c r="I298" s="179"/>
      <c r="J298" s="179"/>
      <c r="K298" s="179"/>
      <c r="L298" s="179"/>
      <c r="M298" s="167"/>
    </row>
    <row r="299" spans="1:13" ht="18" x14ac:dyDescent="0.25">
      <c r="A299" s="3" t="s">
        <v>272</v>
      </c>
      <c r="B299" s="167"/>
      <c r="C299" s="167"/>
      <c r="D299" s="167"/>
      <c r="E299" s="167"/>
      <c r="F299" s="168"/>
      <c r="G299" s="179"/>
      <c r="H299" s="179"/>
      <c r="I299" s="179"/>
      <c r="J299" s="179"/>
      <c r="K299" s="179"/>
      <c r="L299" s="179"/>
      <c r="M299" s="167"/>
    </row>
    <row r="300" spans="1:13" x14ac:dyDescent="0.25">
      <c r="A300" s="167"/>
      <c r="B300" s="167"/>
      <c r="C300" s="167"/>
      <c r="D300" s="167"/>
      <c r="E300" s="167"/>
      <c r="F300" s="168"/>
      <c r="G300" s="179"/>
      <c r="H300" s="179"/>
      <c r="I300" s="179"/>
      <c r="J300" s="179"/>
      <c r="K300" s="179"/>
      <c r="L300" s="179"/>
      <c r="M300" s="167"/>
    </row>
    <row r="301" spans="1:13" ht="28.5" customHeight="1" x14ac:dyDescent="0.25">
      <c r="A301" s="167"/>
      <c r="B301" s="313" t="s">
        <v>101</v>
      </c>
      <c r="C301" s="313"/>
      <c r="D301" s="313"/>
      <c r="E301" s="313"/>
      <c r="F301" s="335" t="s">
        <v>107</v>
      </c>
      <c r="G301" s="314"/>
      <c r="H301" s="314"/>
      <c r="I301" s="80" t="s">
        <v>275</v>
      </c>
      <c r="J301" s="187" t="s">
        <v>274</v>
      </c>
      <c r="K301" s="80" t="s">
        <v>273</v>
      </c>
      <c r="L301" s="179"/>
      <c r="M301" s="167"/>
    </row>
    <row r="302" spans="1:13" x14ac:dyDescent="0.25">
      <c r="A302" s="167"/>
      <c r="B302" s="332"/>
      <c r="C302" s="332"/>
      <c r="D302" s="332"/>
      <c r="E302" s="332"/>
      <c r="F302" s="333"/>
      <c r="G302" s="334"/>
      <c r="H302" s="334"/>
      <c r="I302" s="188"/>
      <c r="J302" s="189"/>
      <c r="K302" s="190"/>
      <c r="L302" s="179"/>
      <c r="M302" s="167"/>
    </row>
    <row r="303" spans="1:13" x14ac:dyDescent="0.25">
      <c r="A303" s="167"/>
      <c r="B303" s="326"/>
      <c r="C303" s="326"/>
      <c r="D303" s="326"/>
      <c r="E303" s="326"/>
      <c r="F303" s="327"/>
      <c r="G303" s="328"/>
      <c r="H303" s="328"/>
      <c r="I303" s="191"/>
      <c r="J303" s="191"/>
      <c r="K303" s="192"/>
      <c r="L303" s="179"/>
      <c r="M303" s="167"/>
    </row>
    <row r="304" spans="1:13" x14ac:dyDescent="0.25">
      <c r="A304" s="167"/>
      <c r="B304" s="326"/>
      <c r="C304" s="326"/>
      <c r="D304" s="326"/>
      <c r="E304" s="326"/>
      <c r="F304" s="327"/>
      <c r="G304" s="328"/>
      <c r="H304" s="328"/>
      <c r="I304" s="191"/>
      <c r="J304" s="191"/>
      <c r="K304" s="192"/>
      <c r="L304" s="179"/>
      <c r="M304" s="167"/>
    </row>
    <row r="305" spans="1:13" x14ac:dyDescent="0.25">
      <c r="A305" s="167"/>
      <c r="B305" s="326"/>
      <c r="C305" s="326"/>
      <c r="D305" s="326"/>
      <c r="E305" s="326"/>
      <c r="F305" s="327"/>
      <c r="G305" s="328"/>
      <c r="H305" s="328"/>
      <c r="I305" s="191"/>
      <c r="J305" s="191"/>
      <c r="K305" s="192"/>
      <c r="L305" s="179"/>
      <c r="M305" s="167"/>
    </row>
    <row r="306" spans="1:13" x14ac:dyDescent="0.25">
      <c r="A306" s="167"/>
      <c r="B306" s="326"/>
      <c r="C306" s="326"/>
      <c r="D306" s="326"/>
      <c r="E306" s="326"/>
      <c r="F306" s="327"/>
      <c r="G306" s="328"/>
      <c r="H306" s="328"/>
      <c r="I306" s="191"/>
      <c r="J306" s="191"/>
      <c r="K306" s="192"/>
      <c r="L306" s="179"/>
      <c r="M306" s="167"/>
    </row>
    <row r="307" spans="1:13" x14ac:dyDescent="0.25">
      <c r="A307" s="167"/>
      <c r="B307" s="326"/>
      <c r="C307" s="326"/>
      <c r="D307" s="326"/>
      <c r="E307" s="326"/>
      <c r="F307" s="327"/>
      <c r="G307" s="328"/>
      <c r="H307" s="328"/>
      <c r="I307" s="191"/>
      <c r="J307" s="191"/>
      <c r="K307" s="192"/>
      <c r="L307" s="179"/>
      <c r="M307" s="167"/>
    </row>
    <row r="308" spans="1:13" x14ac:dyDescent="0.25">
      <c r="A308" s="167"/>
      <c r="B308" s="326"/>
      <c r="C308" s="326"/>
      <c r="D308" s="326"/>
      <c r="E308" s="326"/>
      <c r="F308" s="327"/>
      <c r="G308" s="328"/>
      <c r="H308" s="328"/>
      <c r="I308" s="191"/>
      <c r="J308" s="191"/>
      <c r="K308" s="192"/>
      <c r="L308" s="179"/>
      <c r="M308" s="167"/>
    </row>
    <row r="309" spans="1:13" x14ac:dyDescent="0.25">
      <c r="A309" s="167"/>
      <c r="B309" s="326"/>
      <c r="C309" s="326"/>
      <c r="D309" s="326"/>
      <c r="E309" s="326"/>
      <c r="F309" s="327"/>
      <c r="G309" s="328"/>
      <c r="H309" s="328"/>
      <c r="I309" s="191"/>
      <c r="J309" s="191"/>
      <c r="K309" s="192"/>
      <c r="L309" s="179"/>
      <c r="M309" s="167"/>
    </row>
    <row r="310" spans="1:13" x14ac:dyDescent="0.25">
      <c r="A310" s="167"/>
      <c r="B310" s="326"/>
      <c r="C310" s="326"/>
      <c r="D310" s="326"/>
      <c r="E310" s="326"/>
      <c r="F310" s="327"/>
      <c r="G310" s="328"/>
      <c r="H310" s="328"/>
      <c r="I310" s="191"/>
      <c r="J310" s="191"/>
      <c r="K310" s="192"/>
      <c r="L310" s="179"/>
      <c r="M310" s="167"/>
    </row>
    <row r="311" spans="1:13" x14ac:dyDescent="0.25">
      <c r="A311" s="167"/>
      <c r="B311" s="326"/>
      <c r="C311" s="326"/>
      <c r="D311" s="326"/>
      <c r="E311" s="326"/>
      <c r="F311" s="327"/>
      <c r="G311" s="328"/>
      <c r="H311" s="328"/>
      <c r="I311" s="191"/>
      <c r="J311" s="191"/>
      <c r="K311" s="192"/>
      <c r="L311" s="179"/>
      <c r="M311" s="167"/>
    </row>
    <row r="312" spans="1:13" x14ac:dyDescent="0.25">
      <c r="A312" s="167"/>
      <c r="B312" s="326"/>
      <c r="C312" s="326"/>
      <c r="D312" s="326"/>
      <c r="E312" s="326"/>
      <c r="F312" s="327"/>
      <c r="G312" s="328"/>
      <c r="H312" s="328"/>
      <c r="I312" s="191"/>
      <c r="J312" s="191"/>
      <c r="K312" s="192"/>
      <c r="L312" s="179"/>
      <c r="M312" s="167"/>
    </row>
    <row r="313" spans="1:13" x14ac:dyDescent="0.25">
      <c r="A313" s="167"/>
      <c r="B313" s="326"/>
      <c r="C313" s="326"/>
      <c r="D313" s="326"/>
      <c r="E313" s="326"/>
      <c r="F313" s="327"/>
      <c r="G313" s="328"/>
      <c r="H313" s="328"/>
      <c r="I313" s="191"/>
      <c r="J313" s="191"/>
      <c r="K313" s="192"/>
      <c r="L313" s="179"/>
      <c r="M313" s="167"/>
    </row>
    <row r="314" spans="1:13" x14ac:dyDescent="0.25">
      <c r="A314" s="167"/>
      <c r="B314" s="326"/>
      <c r="C314" s="326"/>
      <c r="D314" s="326"/>
      <c r="E314" s="326"/>
      <c r="F314" s="327"/>
      <c r="G314" s="328"/>
      <c r="H314" s="328"/>
      <c r="I314" s="191"/>
      <c r="J314" s="191"/>
      <c r="K314" s="192"/>
      <c r="L314" s="179"/>
      <c r="M314" s="167"/>
    </row>
    <row r="315" spans="1:13" x14ac:dyDescent="0.25">
      <c r="A315" s="167"/>
      <c r="B315" s="326"/>
      <c r="C315" s="326"/>
      <c r="D315" s="326"/>
      <c r="E315" s="326"/>
      <c r="F315" s="327"/>
      <c r="G315" s="328"/>
      <c r="H315" s="328"/>
      <c r="I315" s="191"/>
      <c r="J315" s="191"/>
      <c r="K315" s="192"/>
      <c r="L315" s="179"/>
      <c r="M315" s="167"/>
    </row>
    <row r="316" spans="1:13" x14ac:dyDescent="0.25">
      <c r="A316" s="167"/>
      <c r="B316" s="326"/>
      <c r="C316" s="326"/>
      <c r="D316" s="326"/>
      <c r="E316" s="326"/>
      <c r="F316" s="327"/>
      <c r="G316" s="328"/>
      <c r="H316" s="328"/>
      <c r="I316" s="191"/>
      <c r="J316" s="191"/>
      <c r="K316" s="192"/>
      <c r="L316" s="179"/>
      <c r="M316" s="167"/>
    </row>
    <row r="317" spans="1:13" x14ac:dyDescent="0.25">
      <c r="A317" s="167"/>
      <c r="B317" s="326"/>
      <c r="C317" s="326"/>
      <c r="D317" s="326"/>
      <c r="E317" s="326"/>
      <c r="F317" s="327"/>
      <c r="G317" s="328"/>
      <c r="H317" s="328"/>
      <c r="I317" s="191"/>
      <c r="J317" s="191"/>
      <c r="K317" s="192"/>
      <c r="L317" s="179"/>
      <c r="M317" s="167"/>
    </row>
    <row r="318" spans="1:13" x14ac:dyDescent="0.25">
      <c r="A318" s="167"/>
      <c r="B318" s="326"/>
      <c r="C318" s="326"/>
      <c r="D318" s="326"/>
      <c r="E318" s="326"/>
      <c r="F318" s="327"/>
      <c r="G318" s="328"/>
      <c r="H318" s="328"/>
      <c r="I318" s="191"/>
      <c r="J318" s="191"/>
      <c r="K318" s="192"/>
      <c r="L318" s="179"/>
      <c r="M318" s="167"/>
    </row>
    <row r="319" spans="1:13" x14ac:dyDescent="0.25">
      <c r="A319" s="167"/>
      <c r="B319" s="326"/>
      <c r="C319" s="326"/>
      <c r="D319" s="326"/>
      <c r="E319" s="326"/>
      <c r="F319" s="327"/>
      <c r="G319" s="328"/>
      <c r="H319" s="328"/>
      <c r="I319" s="191"/>
      <c r="J319" s="191"/>
      <c r="K319" s="192"/>
      <c r="L319" s="179"/>
      <c r="M319" s="167"/>
    </row>
    <row r="320" spans="1:13" x14ac:dyDescent="0.25">
      <c r="A320" s="167"/>
      <c r="B320" s="326"/>
      <c r="C320" s="326"/>
      <c r="D320" s="326"/>
      <c r="E320" s="326"/>
      <c r="F320" s="327"/>
      <c r="G320" s="328"/>
      <c r="H320" s="328"/>
      <c r="I320" s="191"/>
      <c r="J320" s="191"/>
      <c r="K320" s="192"/>
      <c r="L320" s="179"/>
      <c r="M320" s="167"/>
    </row>
    <row r="321" spans="1:13" x14ac:dyDescent="0.25">
      <c r="A321" s="167"/>
      <c r="B321" s="326"/>
      <c r="C321" s="326"/>
      <c r="D321" s="326"/>
      <c r="E321" s="326"/>
      <c r="F321" s="327"/>
      <c r="G321" s="328"/>
      <c r="H321" s="328"/>
      <c r="I321" s="191"/>
      <c r="J321" s="191"/>
      <c r="K321" s="192"/>
      <c r="L321" s="179"/>
      <c r="M321" s="167"/>
    </row>
    <row r="322" spans="1:13" x14ac:dyDescent="0.25">
      <c r="A322" s="167"/>
      <c r="B322" s="326"/>
      <c r="C322" s="326"/>
      <c r="D322" s="326"/>
      <c r="E322" s="326"/>
      <c r="F322" s="327"/>
      <c r="G322" s="328"/>
      <c r="H322" s="328"/>
      <c r="I322" s="191"/>
      <c r="J322" s="191"/>
      <c r="K322" s="192"/>
      <c r="L322" s="179"/>
      <c r="M322" s="167"/>
    </row>
    <row r="323" spans="1:13" x14ac:dyDescent="0.25">
      <c r="A323" s="167"/>
      <c r="B323" s="326"/>
      <c r="C323" s="326"/>
      <c r="D323" s="326"/>
      <c r="E323" s="326"/>
      <c r="F323" s="327"/>
      <c r="G323" s="328"/>
      <c r="H323" s="328"/>
      <c r="I323" s="191"/>
      <c r="J323" s="191"/>
      <c r="K323" s="192"/>
      <c r="L323" s="179"/>
      <c r="M323" s="167"/>
    </row>
    <row r="324" spans="1:13" x14ac:dyDescent="0.25">
      <c r="A324" s="167"/>
      <c r="B324" s="326"/>
      <c r="C324" s="326"/>
      <c r="D324" s="326"/>
      <c r="E324" s="326"/>
      <c r="F324" s="327"/>
      <c r="G324" s="328"/>
      <c r="H324" s="328"/>
      <c r="I324" s="191"/>
      <c r="J324" s="191"/>
      <c r="K324" s="192"/>
      <c r="L324" s="179"/>
      <c r="M324" s="167"/>
    </row>
    <row r="325" spans="1:13" x14ac:dyDescent="0.25">
      <c r="A325" s="167"/>
      <c r="B325" s="329"/>
      <c r="C325" s="329"/>
      <c r="D325" s="329"/>
      <c r="E325" s="329"/>
      <c r="F325" s="330"/>
      <c r="G325" s="331"/>
      <c r="H325" s="331"/>
      <c r="I325" s="193"/>
      <c r="J325" s="193"/>
      <c r="K325" s="194"/>
      <c r="L325" s="179"/>
      <c r="M325" s="167"/>
    </row>
    <row r="326" spans="1:13" x14ac:dyDescent="0.25">
      <c r="A326" s="167"/>
      <c r="B326" s="167"/>
      <c r="C326" s="167"/>
      <c r="D326" s="167"/>
      <c r="E326" s="167"/>
      <c r="F326" s="168"/>
      <c r="G326" s="179"/>
      <c r="H326" s="179"/>
      <c r="I326" s="179"/>
      <c r="J326" s="179"/>
      <c r="K326" s="179"/>
      <c r="L326" s="179"/>
      <c r="M326" s="167"/>
    </row>
    <row r="327" spans="1:13" x14ac:dyDescent="0.25">
      <c r="A327" s="167"/>
      <c r="B327" s="167"/>
      <c r="C327" s="167"/>
      <c r="D327" s="167"/>
      <c r="E327" s="167"/>
      <c r="F327" s="168"/>
      <c r="G327" s="179"/>
      <c r="H327" s="179"/>
      <c r="I327" s="179"/>
      <c r="J327" s="179"/>
      <c r="K327" s="179"/>
      <c r="L327" s="179"/>
      <c r="M327" s="167"/>
    </row>
    <row r="328" spans="1:13" x14ac:dyDescent="0.25">
      <c r="A328" s="167"/>
      <c r="B328" s="167"/>
      <c r="C328" s="167"/>
      <c r="D328" s="167"/>
      <c r="E328" s="167"/>
      <c r="F328" s="168"/>
      <c r="G328" s="179"/>
      <c r="H328" s="179"/>
      <c r="I328" s="179"/>
      <c r="J328" s="179"/>
      <c r="K328" s="179"/>
      <c r="L328" s="179"/>
      <c r="M328" s="167"/>
    </row>
    <row r="329" spans="1:13" ht="18" x14ac:dyDescent="0.25">
      <c r="A329" s="3" t="s">
        <v>388</v>
      </c>
      <c r="B329" s="167"/>
      <c r="C329" s="167"/>
      <c r="D329" s="167"/>
      <c r="E329" s="167"/>
      <c r="F329" s="168"/>
      <c r="G329" s="179"/>
      <c r="H329" s="179"/>
      <c r="I329" s="179"/>
      <c r="J329" s="179"/>
      <c r="K329" s="179"/>
      <c r="L329" s="179"/>
      <c r="M329" s="167"/>
    </row>
    <row r="330" spans="1:13" x14ac:dyDescent="0.25">
      <c r="A330" s="167"/>
      <c r="B330" s="167"/>
      <c r="C330" s="167"/>
      <c r="D330" s="167"/>
      <c r="E330" s="167"/>
      <c r="F330" s="168"/>
      <c r="G330" s="179"/>
      <c r="H330" s="179"/>
      <c r="I330" s="179"/>
      <c r="J330" s="179"/>
      <c r="K330" s="179"/>
      <c r="L330" s="179"/>
      <c r="M330" s="167"/>
    </row>
    <row r="331" spans="1:13" ht="15.75" x14ac:dyDescent="0.25">
      <c r="A331" s="167"/>
      <c r="B331" s="324"/>
      <c r="C331" s="325"/>
      <c r="D331" s="325"/>
      <c r="E331" s="320"/>
      <c r="F331" s="290"/>
      <c r="G331" s="80" t="s">
        <v>2</v>
      </c>
      <c r="H331" s="80" t="str">
        <f>H17</f>
        <v>Année X</v>
      </c>
      <c r="I331" s="80" t="str">
        <f>I17</f>
        <v>Année X-1</v>
      </c>
      <c r="J331" s="80" t="str">
        <f>J17</f>
        <v>Année X-2</v>
      </c>
      <c r="K331" s="80" t="str">
        <f>K17</f>
        <v>Année X-3</v>
      </c>
      <c r="L331" s="80" t="str">
        <f>L17</f>
        <v>Année X-4</v>
      </c>
      <c r="M331" s="167"/>
    </row>
    <row r="332" spans="1:13" x14ac:dyDescent="0.25">
      <c r="A332" s="167"/>
      <c r="B332" s="320"/>
      <c r="C332" s="320"/>
      <c r="D332" s="320"/>
      <c r="E332" s="320"/>
      <c r="F332" s="20"/>
      <c r="G332" s="82"/>
      <c r="H332" s="83"/>
      <c r="I332" s="83"/>
      <c r="J332" s="83"/>
      <c r="K332" s="83"/>
      <c r="L332" s="83"/>
      <c r="M332" s="167"/>
    </row>
    <row r="333" spans="1:13" x14ac:dyDescent="0.25">
      <c r="A333" s="167"/>
      <c r="B333" s="79"/>
      <c r="C333" s="79"/>
      <c r="D333" s="79"/>
      <c r="E333" s="79"/>
      <c r="F333" s="20"/>
      <c r="G333" s="82"/>
      <c r="H333" s="83"/>
      <c r="I333" s="83"/>
      <c r="J333" s="83"/>
      <c r="K333" s="83"/>
      <c r="L333" s="83"/>
      <c r="M333" s="167"/>
    </row>
    <row r="334" spans="1:13" x14ac:dyDescent="0.25">
      <c r="A334" s="167"/>
      <c r="B334" s="306" t="s">
        <v>276</v>
      </c>
      <c r="C334" s="306"/>
      <c r="D334" s="306"/>
      <c r="E334" s="13"/>
      <c r="F334" s="180"/>
      <c r="G334" s="101"/>
      <c r="H334" s="83"/>
      <c r="I334" s="83"/>
      <c r="J334" s="83"/>
      <c r="K334" s="83"/>
      <c r="L334" s="83"/>
      <c r="M334" s="167"/>
    </row>
    <row r="335" spans="1:13" x14ac:dyDescent="0.25">
      <c r="A335" s="167"/>
      <c r="B335" s="13"/>
      <c r="C335" s="13"/>
      <c r="D335" s="13" t="s">
        <v>277</v>
      </c>
      <c r="E335" s="13"/>
      <c r="F335" s="180"/>
      <c r="G335" s="101"/>
      <c r="H335" s="134">
        <v>0</v>
      </c>
      <c r="I335" s="134">
        <v>0</v>
      </c>
      <c r="J335" s="134">
        <v>0</v>
      </c>
      <c r="K335" s="134">
        <v>0</v>
      </c>
      <c r="L335" s="134">
        <v>0</v>
      </c>
      <c r="M335" s="167"/>
    </row>
    <row r="336" spans="1:13" x14ac:dyDescent="0.25">
      <c r="A336" s="167"/>
      <c r="B336" s="13"/>
      <c r="C336" s="13"/>
      <c r="D336" s="13" t="s">
        <v>278</v>
      </c>
      <c r="E336" s="13"/>
      <c r="F336" s="180"/>
      <c r="G336" s="101"/>
      <c r="H336" s="134">
        <v>0</v>
      </c>
      <c r="I336" s="134">
        <v>0</v>
      </c>
      <c r="J336" s="134">
        <v>0</v>
      </c>
      <c r="K336" s="134">
        <v>0</v>
      </c>
      <c r="L336" s="134">
        <v>0</v>
      </c>
      <c r="M336" s="167"/>
    </row>
    <row r="337" spans="1:13" x14ac:dyDescent="0.25">
      <c r="A337" s="167"/>
      <c r="B337" s="13"/>
      <c r="C337" s="13"/>
      <c r="D337" s="13"/>
      <c r="E337" s="13"/>
      <c r="F337" s="180"/>
      <c r="G337" s="101"/>
      <c r="H337" s="181"/>
      <c r="I337" s="181"/>
      <c r="J337" s="181"/>
      <c r="K337" s="181"/>
      <c r="L337" s="181"/>
      <c r="M337" s="167"/>
    </row>
    <row r="338" spans="1:13" x14ac:dyDescent="0.25">
      <c r="A338" s="167"/>
      <c r="B338" s="106" t="s">
        <v>279</v>
      </c>
      <c r="C338" s="167"/>
      <c r="D338" s="167"/>
      <c r="E338" s="167"/>
      <c r="F338" s="168"/>
      <c r="G338" s="101"/>
      <c r="H338" s="181"/>
      <c r="I338" s="181"/>
      <c r="J338" s="181"/>
      <c r="K338" s="181"/>
      <c r="L338" s="181"/>
      <c r="M338" s="167"/>
    </row>
    <row r="339" spans="1:13" x14ac:dyDescent="0.25">
      <c r="A339" s="167"/>
      <c r="B339" s="167"/>
      <c r="C339" s="167"/>
      <c r="D339" s="13" t="s">
        <v>277</v>
      </c>
      <c r="E339" s="167"/>
      <c r="F339" s="168"/>
      <c r="G339" s="101"/>
      <c r="H339" s="181">
        <f t="shared" ref="H339:J340" si="50">H335+I339</f>
        <v>0</v>
      </c>
      <c r="I339" s="181">
        <f t="shared" si="50"/>
        <v>0</v>
      </c>
      <c r="J339" s="181">
        <f t="shared" si="50"/>
        <v>0</v>
      </c>
      <c r="K339" s="181">
        <f>K335+L339</f>
        <v>0</v>
      </c>
      <c r="L339" s="181"/>
      <c r="M339" s="167"/>
    </row>
    <row r="340" spans="1:13" x14ac:dyDescent="0.25">
      <c r="A340" s="167"/>
      <c r="B340" s="167"/>
      <c r="C340" s="167"/>
      <c r="D340" s="13" t="s">
        <v>278</v>
      </c>
      <c r="E340" s="167"/>
      <c r="F340" s="168"/>
      <c r="G340" s="101"/>
      <c r="H340" s="195">
        <f t="shared" si="50"/>
        <v>0</v>
      </c>
      <c r="I340" s="195">
        <f t="shared" si="50"/>
        <v>0</v>
      </c>
      <c r="J340" s="195">
        <f t="shared" si="50"/>
        <v>0</v>
      </c>
      <c r="K340" s="195">
        <f>K336+L340</f>
        <v>0</v>
      </c>
      <c r="L340" s="181"/>
      <c r="M340" s="167"/>
    </row>
    <row r="341" spans="1:13" x14ac:dyDescent="0.25">
      <c r="A341" s="167"/>
      <c r="B341" s="167"/>
      <c r="C341" s="167"/>
      <c r="D341" s="167"/>
      <c r="E341" s="167"/>
      <c r="F341" s="168"/>
      <c r="G341" s="182"/>
      <c r="H341" s="196"/>
      <c r="I341" s="196"/>
      <c r="J341" s="196"/>
      <c r="K341" s="196"/>
      <c r="L341" s="196"/>
      <c r="M341" s="167"/>
    </row>
    <row r="342" spans="1:13" x14ac:dyDescent="0.25">
      <c r="A342" s="167"/>
      <c r="B342" s="167"/>
      <c r="C342" s="167"/>
      <c r="D342" s="167"/>
      <c r="E342" s="167"/>
      <c r="F342" s="168"/>
      <c r="G342" s="179"/>
      <c r="H342" s="179"/>
      <c r="I342" s="179"/>
      <c r="J342" s="179"/>
      <c r="K342" s="179"/>
      <c r="L342" s="179"/>
      <c r="M342" s="167"/>
    </row>
    <row r="343" spans="1:13" x14ac:dyDescent="0.25">
      <c r="A343" s="167"/>
      <c r="B343" s="106" t="s">
        <v>280</v>
      </c>
      <c r="C343" s="167"/>
      <c r="D343" s="167"/>
      <c r="E343" s="167"/>
      <c r="F343" s="168"/>
      <c r="G343" s="179"/>
      <c r="H343" s="179"/>
      <c r="I343" s="179"/>
      <c r="J343" s="179"/>
      <c r="K343" s="179"/>
      <c r="L343" s="179"/>
      <c r="M343" s="167"/>
    </row>
    <row r="344" spans="1:13" x14ac:dyDescent="0.25">
      <c r="A344" s="167"/>
      <c r="B344" s="167"/>
      <c r="C344" s="167"/>
      <c r="D344" s="167"/>
      <c r="E344" s="167"/>
      <c r="F344" s="168"/>
      <c r="G344" s="179"/>
      <c r="H344" s="179"/>
      <c r="I344" s="179"/>
      <c r="J344" s="179"/>
      <c r="K344" s="179"/>
      <c r="L344" s="179"/>
      <c r="M344" s="167"/>
    </row>
    <row r="345" spans="1:13" x14ac:dyDescent="0.25">
      <c r="A345" s="167"/>
      <c r="B345" s="167"/>
      <c r="C345" s="197" t="s">
        <v>282</v>
      </c>
      <c r="D345" s="311" t="s">
        <v>281</v>
      </c>
      <c r="E345" s="312"/>
      <c r="F345" s="312"/>
      <c r="G345" s="312"/>
      <c r="H345" s="312"/>
      <c r="I345" s="312"/>
      <c r="J345" s="312"/>
      <c r="K345" s="312"/>
      <c r="L345" s="312"/>
      <c r="M345" s="167"/>
    </row>
    <row r="346" spans="1:13" x14ac:dyDescent="0.25">
      <c r="A346" s="167"/>
      <c r="B346" s="167"/>
      <c r="C346" s="198"/>
      <c r="D346" s="322"/>
      <c r="E346" s="323"/>
      <c r="F346" s="323"/>
      <c r="G346" s="323"/>
      <c r="H346" s="323"/>
      <c r="I346" s="323"/>
      <c r="J346" s="323"/>
      <c r="K346" s="323"/>
      <c r="L346" s="323"/>
      <c r="M346" s="167"/>
    </row>
    <row r="347" spans="1:13" x14ac:dyDescent="0.25">
      <c r="A347" s="167"/>
      <c r="B347" s="167"/>
      <c r="C347" s="199"/>
      <c r="D347" s="309"/>
      <c r="E347" s="321"/>
      <c r="F347" s="321"/>
      <c r="G347" s="321"/>
      <c r="H347" s="321"/>
      <c r="I347" s="321"/>
      <c r="J347" s="321"/>
      <c r="K347" s="321"/>
      <c r="L347" s="321"/>
      <c r="M347" s="167"/>
    </row>
    <row r="348" spans="1:13" x14ac:dyDescent="0.25">
      <c r="A348" s="167"/>
      <c r="B348" s="167"/>
      <c r="C348" s="199"/>
      <c r="D348" s="309"/>
      <c r="E348" s="321"/>
      <c r="F348" s="321"/>
      <c r="G348" s="321"/>
      <c r="H348" s="321"/>
      <c r="I348" s="321"/>
      <c r="J348" s="321"/>
      <c r="K348" s="321"/>
      <c r="L348" s="321"/>
      <c r="M348" s="167"/>
    </row>
    <row r="349" spans="1:13" x14ac:dyDescent="0.25">
      <c r="A349" s="167"/>
      <c r="B349" s="167"/>
      <c r="C349" s="199"/>
      <c r="D349" s="309"/>
      <c r="E349" s="321"/>
      <c r="F349" s="321"/>
      <c r="G349" s="321"/>
      <c r="H349" s="321"/>
      <c r="I349" s="321"/>
      <c r="J349" s="321"/>
      <c r="K349" s="321"/>
      <c r="L349" s="321"/>
      <c r="M349" s="167"/>
    </row>
    <row r="350" spans="1:13" x14ac:dyDescent="0.25">
      <c r="A350" s="167"/>
      <c r="B350" s="167"/>
      <c r="C350" s="199"/>
      <c r="D350" s="309"/>
      <c r="E350" s="321"/>
      <c r="F350" s="321"/>
      <c r="G350" s="321"/>
      <c r="H350" s="321"/>
      <c r="I350" s="321"/>
      <c r="J350" s="321"/>
      <c r="K350" s="321"/>
      <c r="L350" s="321"/>
      <c r="M350" s="167"/>
    </row>
    <row r="351" spans="1:13" x14ac:dyDescent="0.25">
      <c r="A351" s="167"/>
      <c r="B351" s="167"/>
      <c r="C351" s="199"/>
      <c r="D351" s="309"/>
      <c r="E351" s="321"/>
      <c r="F351" s="321"/>
      <c r="G351" s="321"/>
      <c r="H351" s="321"/>
      <c r="I351" s="321"/>
      <c r="J351" s="321"/>
      <c r="K351" s="321"/>
      <c r="L351" s="321"/>
      <c r="M351" s="167"/>
    </row>
    <row r="352" spans="1:13" x14ac:dyDescent="0.25">
      <c r="A352" s="167"/>
      <c r="B352" s="167"/>
      <c r="C352" s="199"/>
      <c r="D352" s="309"/>
      <c r="E352" s="321"/>
      <c r="F352" s="321"/>
      <c r="G352" s="321"/>
      <c r="H352" s="321"/>
      <c r="I352" s="321"/>
      <c r="J352" s="321"/>
      <c r="K352" s="321"/>
      <c r="L352" s="321"/>
      <c r="M352" s="167"/>
    </row>
    <row r="353" spans="1:13" x14ac:dyDescent="0.25">
      <c r="A353" s="167"/>
      <c r="B353" s="167"/>
      <c r="C353" s="199"/>
      <c r="D353" s="309"/>
      <c r="E353" s="321"/>
      <c r="F353" s="321"/>
      <c r="G353" s="321"/>
      <c r="H353" s="321"/>
      <c r="I353" s="321"/>
      <c r="J353" s="321"/>
      <c r="K353" s="321"/>
      <c r="L353" s="321"/>
      <c r="M353" s="167"/>
    </row>
    <row r="354" spans="1:13" x14ac:dyDescent="0.25">
      <c r="A354" s="167"/>
      <c r="B354" s="167"/>
      <c r="C354" s="199"/>
      <c r="D354" s="309"/>
      <c r="E354" s="321"/>
      <c r="F354" s="321"/>
      <c r="G354" s="321"/>
      <c r="H354" s="321"/>
      <c r="I354" s="321"/>
      <c r="J354" s="321"/>
      <c r="K354" s="321"/>
      <c r="L354" s="321"/>
      <c r="M354" s="167"/>
    </row>
    <row r="355" spans="1:13" x14ac:dyDescent="0.25">
      <c r="A355" s="167"/>
      <c r="B355" s="167"/>
      <c r="C355" s="199"/>
      <c r="D355" s="309"/>
      <c r="E355" s="321"/>
      <c r="F355" s="321"/>
      <c r="G355" s="321"/>
      <c r="H355" s="321"/>
      <c r="I355" s="321"/>
      <c r="J355" s="321"/>
      <c r="K355" s="321"/>
      <c r="L355" s="321"/>
      <c r="M355" s="167"/>
    </row>
    <row r="356" spans="1:13" x14ac:dyDescent="0.25">
      <c r="A356" s="167"/>
      <c r="B356" s="167"/>
      <c r="C356" s="199"/>
      <c r="D356" s="309"/>
      <c r="E356" s="321"/>
      <c r="F356" s="321"/>
      <c r="G356" s="321"/>
      <c r="H356" s="321"/>
      <c r="I356" s="321"/>
      <c r="J356" s="321"/>
      <c r="K356" s="321"/>
      <c r="L356" s="321"/>
      <c r="M356" s="167"/>
    </row>
    <row r="357" spans="1:13" x14ac:dyDescent="0.25">
      <c r="A357" s="167"/>
      <c r="B357" s="167"/>
      <c r="C357" s="199"/>
      <c r="D357" s="309"/>
      <c r="E357" s="321"/>
      <c r="F357" s="321"/>
      <c r="G357" s="321"/>
      <c r="H357" s="321"/>
      <c r="I357" s="321"/>
      <c r="J357" s="321"/>
      <c r="K357" s="321"/>
      <c r="L357" s="321"/>
      <c r="M357" s="167"/>
    </row>
    <row r="358" spans="1:13" x14ac:dyDescent="0.25">
      <c r="A358" s="167"/>
      <c r="B358" s="167"/>
      <c r="C358" s="199"/>
      <c r="D358" s="309"/>
      <c r="E358" s="321"/>
      <c r="F358" s="321"/>
      <c r="G358" s="321"/>
      <c r="H358" s="321"/>
      <c r="I358" s="321"/>
      <c r="J358" s="321"/>
      <c r="K358" s="321"/>
      <c r="L358" s="321"/>
      <c r="M358" s="167"/>
    </row>
    <row r="359" spans="1:13" x14ac:dyDescent="0.25">
      <c r="A359" s="167"/>
      <c r="B359" s="167"/>
      <c r="C359" s="199"/>
      <c r="D359" s="309"/>
      <c r="E359" s="321"/>
      <c r="F359" s="321"/>
      <c r="G359" s="321"/>
      <c r="H359" s="321"/>
      <c r="I359" s="321"/>
      <c r="J359" s="321"/>
      <c r="K359" s="321"/>
      <c r="L359" s="321"/>
      <c r="M359" s="167"/>
    </row>
    <row r="360" spans="1:13" x14ac:dyDescent="0.25">
      <c r="A360" s="167"/>
      <c r="B360" s="167"/>
      <c r="C360" s="199"/>
      <c r="D360" s="309"/>
      <c r="E360" s="321"/>
      <c r="F360" s="321"/>
      <c r="G360" s="321"/>
      <c r="H360" s="321"/>
      <c r="I360" s="321"/>
      <c r="J360" s="321"/>
      <c r="K360" s="321"/>
      <c r="L360" s="321"/>
      <c r="M360" s="167"/>
    </row>
    <row r="361" spans="1:13" x14ac:dyDescent="0.25">
      <c r="A361" s="167"/>
      <c r="B361" s="167"/>
      <c r="C361" s="199"/>
      <c r="D361" s="309"/>
      <c r="E361" s="321"/>
      <c r="F361" s="321"/>
      <c r="G361" s="321"/>
      <c r="H361" s="321"/>
      <c r="I361" s="321"/>
      <c r="J361" s="321"/>
      <c r="K361" s="321"/>
      <c r="L361" s="321"/>
      <c r="M361" s="167"/>
    </row>
    <row r="362" spans="1:13" x14ac:dyDescent="0.25">
      <c r="A362" s="167"/>
      <c r="B362" s="167"/>
      <c r="C362" s="199"/>
      <c r="D362" s="309"/>
      <c r="E362" s="321"/>
      <c r="F362" s="321"/>
      <c r="G362" s="321"/>
      <c r="H362" s="321"/>
      <c r="I362" s="321"/>
      <c r="J362" s="321"/>
      <c r="K362" s="321"/>
      <c r="L362" s="321"/>
      <c r="M362" s="167"/>
    </row>
    <row r="363" spans="1:13" x14ac:dyDescent="0.25">
      <c r="A363" s="167"/>
      <c r="B363" s="167"/>
      <c r="C363" s="199"/>
      <c r="D363" s="309"/>
      <c r="E363" s="321"/>
      <c r="F363" s="321"/>
      <c r="G363" s="321"/>
      <c r="H363" s="321"/>
      <c r="I363" s="321"/>
      <c r="J363" s="321"/>
      <c r="K363" s="321"/>
      <c r="L363" s="321"/>
      <c r="M363" s="167"/>
    </row>
    <row r="364" spans="1:13" x14ac:dyDescent="0.25">
      <c r="A364" s="167"/>
      <c r="B364" s="167"/>
      <c r="C364" s="199"/>
      <c r="D364" s="309"/>
      <c r="E364" s="321"/>
      <c r="F364" s="321"/>
      <c r="G364" s="321"/>
      <c r="H364" s="321"/>
      <c r="I364" s="321"/>
      <c r="J364" s="321"/>
      <c r="K364" s="321"/>
      <c r="L364" s="321"/>
      <c r="M364" s="167"/>
    </row>
    <row r="365" spans="1:13" x14ac:dyDescent="0.25">
      <c r="A365" s="167"/>
      <c r="B365" s="167"/>
      <c r="C365" s="199"/>
      <c r="D365" s="309"/>
      <c r="E365" s="321"/>
      <c r="F365" s="321"/>
      <c r="G365" s="321"/>
      <c r="H365" s="321"/>
      <c r="I365" s="321"/>
      <c r="J365" s="321"/>
      <c r="K365" s="321"/>
      <c r="L365" s="321"/>
      <c r="M365" s="167"/>
    </row>
    <row r="366" spans="1:13" x14ac:dyDescent="0.25">
      <c r="A366" s="167"/>
      <c r="B366" s="167"/>
      <c r="C366" s="199"/>
      <c r="D366" s="309"/>
      <c r="E366" s="321"/>
      <c r="F366" s="321"/>
      <c r="G366" s="321"/>
      <c r="H366" s="321"/>
      <c r="I366" s="321"/>
      <c r="J366" s="321"/>
      <c r="K366" s="321"/>
      <c r="L366" s="321"/>
      <c r="M366" s="167"/>
    </row>
    <row r="367" spans="1:13" x14ac:dyDescent="0.25">
      <c r="A367" s="167"/>
      <c r="B367" s="167"/>
      <c r="C367" s="199"/>
      <c r="D367" s="309"/>
      <c r="E367" s="321"/>
      <c r="F367" s="321"/>
      <c r="G367" s="321"/>
      <c r="H367" s="321"/>
      <c r="I367" s="321"/>
      <c r="J367" s="321"/>
      <c r="K367" s="321"/>
      <c r="L367" s="321"/>
      <c r="M367" s="167"/>
    </row>
    <row r="368" spans="1:13" x14ac:dyDescent="0.25">
      <c r="A368" s="167"/>
      <c r="B368" s="167"/>
      <c r="C368" s="199"/>
      <c r="D368" s="309"/>
      <c r="E368" s="321"/>
      <c r="F368" s="321"/>
      <c r="G368" s="321"/>
      <c r="H368" s="321"/>
      <c r="I368" s="321"/>
      <c r="J368" s="321"/>
      <c r="K368" s="321"/>
      <c r="L368" s="321"/>
      <c r="M368" s="167"/>
    </row>
    <row r="369" spans="1:13" x14ac:dyDescent="0.25">
      <c r="A369" s="167"/>
      <c r="B369" s="167"/>
      <c r="C369" s="199"/>
      <c r="D369" s="309"/>
      <c r="E369" s="321"/>
      <c r="F369" s="321"/>
      <c r="G369" s="321"/>
      <c r="H369" s="321"/>
      <c r="I369" s="321"/>
      <c r="J369" s="321"/>
      <c r="K369" s="321"/>
      <c r="L369" s="321"/>
      <c r="M369" s="167"/>
    </row>
    <row r="370" spans="1:13" x14ac:dyDescent="0.25">
      <c r="A370" s="167"/>
      <c r="B370" s="167"/>
      <c r="C370" s="200"/>
      <c r="D370" s="318"/>
      <c r="E370" s="319"/>
      <c r="F370" s="319"/>
      <c r="G370" s="319"/>
      <c r="H370" s="319"/>
      <c r="I370" s="319"/>
      <c r="J370" s="319"/>
      <c r="K370" s="319"/>
      <c r="L370" s="319"/>
      <c r="M370" s="167"/>
    </row>
    <row r="371" spans="1:13" x14ac:dyDescent="0.25">
      <c r="A371" s="167"/>
      <c r="B371" s="167"/>
      <c r="C371" s="167"/>
      <c r="D371" s="167"/>
      <c r="E371" s="167"/>
      <c r="F371" s="168"/>
      <c r="G371" s="179"/>
      <c r="H371" s="179"/>
      <c r="I371" s="179"/>
      <c r="J371" s="179"/>
      <c r="K371" s="179"/>
      <c r="L371" s="179"/>
      <c r="M371" s="167"/>
    </row>
    <row r="372" spans="1:13" x14ac:dyDescent="0.25">
      <c r="A372" s="167"/>
      <c r="B372" s="167"/>
      <c r="C372" s="167"/>
      <c r="D372" s="167"/>
      <c r="E372" s="167"/>
      <c r="F372" s="168"/>
      <c r="G372" s="179"/>
      <c r="H372" s="179"/>
      <c r="I372" s="179"/>
      <c r="J372" s="179"/>
      <c r="K372" s="179"/>
      <c r="L372" s="179"/>
      <c r="M372" s="167"/>
    </row>
    <row r="373" spans="1:13" ht="18" x14ac:dyDescent="0.25">
      <c r="A373" s="3" t="s">
        <v>283</v>
      </c>
      <c r="B373" s="167"/>
      <c r="C373" s="167"/>
      <c r="D373" s="167"/>
      <c r="E373" s="167"/>
      <c r="F373" s="168"/>
      <c r="G373" s="179"/>
      <c r="H373" s="179"/>
      <c r="I373" s="179"/>
      <c r="J373" s="179"/>
      <c r="K373" s="179"/>
      <c r="L373" s="179"/>
      <c r="M373" s="167"/>
    </row>
    <row r="374" spans="1:13" x14ac:dyDescent="0.25">
      <c r="A374" s="167"/>
      <c r="B374" s="167"/>
      <c r="C374" s="167"/>
      <c r="D374" s="167"/>
      <c r="E374" s="167"/>
      <c r="F374" s="168"/>
      <c r="G374" s="179"/>
      <c r="H374" s="179"/>
      <c r="I374" s="179"/>
      <c r="J374" s="179"/>
      <c r="K374" s="179"/>
      <c r="L374" s="179"/>
      <c r="M374" s="167"/>
    </row>
    <row r="375" spans="1:13" x14ac:dyDescent="0.25">
      <c r="A375" s="167"/>
      <c r="B375" s="167"/>
      <c r="C375" s="167"/>
      <c r="D375" s="167"/>
      <c r="E375" s="167"/>
      <c r="F375" s="168"/>
      <c r="G375" s="179"/>
      <c r="H375" s="179"/>
      <c r="I375" s="179"/>
      <c r="J375" s="179"/>
      <c r="K375" s="179"/>
      <c r="L375" s="179"/>
      <c r="M375" s="167"/>
    </row>
    <row r="376" spans="1:13" x14ac:dyDescent="0.25">
      <c r="A376" s="167"/>
      <c r="B376" s="167"/>
      <c r="C376" s="167"/>
      <c r="D376" s="167"/>
      <c r="E376" s="167"/>
      <c r="F376" s="168"/>
      <c r="G376" s="80" t="s">
        <v>2</v>
      </c>
      <c r="H376" s="80" t="str">
        <f>H17</f>
        <v>Année X</v>
      </c>
      <c r="I376" s="80" t="str">
        <f>I17</f>
        <v>Année X-1</v>
      </c>
      <c r="J376" s="80" t="str">
        <f>J17</f>
        <v>Année X-2</v>
      </c>
      <c r="K376" s="80" t="str">
        <f>K17</f>
        <v>Année X-3</v>
      </c>
      <c r="L376" s="80" t="str">
        <f>L17</f>
        <v>Année X-4</v>
      </c>
      <c r="M376" s="167"/>
    </row>
    <row r="377" spans="1:13" x14ac:dyDescent="0.25">
      <c r="A377" s="167"/>
      <c r="B377" s="320"/>
      <c r="C377" s="320"/>
      <c r="D377" s="320"/>
      <c r="E377" s="320"/>
      <c r="F377" s="20"/>
      <c r="G377" s="82"/>
      <c r="H377" s="83"/>
      <c r="I377" s="83"/>
      <c r="J377" s="83"/>
      <c r="K377" s="83"/>
      <c r="L377" s="83"/>
      <c r="M377" s="167"/>
    </row>
    <row r="378" spans="1:13" x14ac:dyDescent="0.25">
      <c r="A378" s="167"/>
      <c r="B378" s="306" t="s">
        <v>284</v>
      </c>
      <c r="C378" s="306"/>
      <c r="D378" s="306"/>
      <c r="E378" s="13"/>
      <c r="F378" s="180"/>
      <c r="G378" s="101"/>
      <c r="H378" s="83"/>
      <c r="I378" s="83"/>
      <c r="J378" s="83"/>
      <c r="K378" s="83"/>
      <c r="L378" s="83"/>
      <c r="M378" s="167"/>
    </row>
    <row r="379" spans="1:13" x14ac:dyDescent="0.25">
      <c r="A379" s="167"/>
      <c r="B379" s="13"/>
      <c r="C379" s="306" t="s">
        <v>285</v>
      </c>
      <c r="D379" s="306"/>
      <c r="E379" s="306"/>
      <c r="F379" s="180"/>
      <c r="G379" s="101">
        <v>43</v>
      </c>
      <c r="H379" s="181">
        <f>H129</f>
        <v>0</v>
      </c>
      <c r="I379" s="181">
        <f>I129</f>
        <v>0</v>
      </c>
      <c r="J379" s="181">
        <f>J129</f>
        <v>0</v>
      </c>
      <c r="K379" s="181">
        <f>K129</f>
        <v>0</v>
      </c>
      <c r="L379" s="181">
        <f>L129</f>
        <v>0</v>
      </c>
      <c r="M379" s="167"/>
    </row>
    <row r="380" spans="1:13" ht="24.75" customHeight="1" x14ac:dyDescent="0.25">
      <c r="A380" s="167"/>
      <c r="B380" s="13"/>
      <c r="C380" s="317" t="s">
        <v>286</v>
      </c>
      <c r="D380" s="306"/>
      <c r="E380" s="306"/>
      <c r="F380" s="180"/>
      <c r="G380" s="101">
        <v>42</v>
      </c>
      <c r="H380" s="181">
        <f>H128</f>
        <v>0</v>
      </c>
      <c r="I380" s="181">
        <f>I128</f>
        <v>0</v>
      </c>
      <c r="J380" s="181">
        <f>J128</f>
        <v>0</v>
      </c>
      <c r="K380" s="181">
        <f>K128</f>
        <v>0</v>
      </c>
      <c r="L380" s="181">
        <f>L128</f>
        <v>0</v>
      </c>
      <c r="M380" s="167"/>
    </row>
    <row r="381" spans="1:13" x14ac:dyDescent="0.25">
      <c r="A381" s="167"/>
      <c r="B381" s="13"/>
      <c r="C381" s="306" t="s">
        <v>287</v>
      </c>
      <c r="D381" s="306"/>
      <c r="E381" s="306"/>
      <c r="F381" s="180"/>
      <c r="G381" s="101">
        <v>8802</v>
      </c>
      <c r="H381" s="134"/>
      <c r="I381" s="134"/>
      <c r="J381" s="134"/>
      <c r="K381" s="134"/>
      <c r="L381" s="134"/>
      <c r="M381" s="167"/>
    </row>
    <row r="382" spans="1:13" x14ac:dyDescent="0.25">
      <c r="A382" s="167"/>
      <c r="B382" s="106"/>
      <c r="C382" s="306" t="s">
        <v>288</v>
      </c>
      <c r="D382" s="306"/>
      <c r="E382" s="306"/>
      <c r="F382" s="168"/>
      <c r="G382" s="101">
        <v>8803</v>
      </c>
      <c r="H382" s="134"/>
      <c r="I382" s="134"/>
      <c r="J382" s="134"/>
      <c r="K382" s="134"/>
      <c r="L382" s="134"/>
      <c r="M382" s="167"/>
    </row>
    <row r="383" spans="1:13" x14ac:dyDescent="0.25">
      <c r="A383" s="167"/>
      <c r="B383" s="167"/>
      <c r="C383" s="306" t="s">
        <v>289</v>
      </c>
      <c r="D383" s="306"/>
      <c r="E383" s="306"/>
      <c r="F383" s="168"/>
      <c r="G383" s="101" t="s">
        <v>24</v>
      </c>
      <c r="H383" s="181">
        <f>H116</f>
        <v>0</v>
      </c>
      <c r="I383" s="181">
        <f>I116</f>
        <v>0</v>
      </c>
      <c r="J383" s="181">
        <f>J116</f>
        <v>0</v>
      </c>
      <c r="K383" s="181">
        <f>K116</f>
        <v>0</v>
      </c>
      <c r="L383" s="181">
        <f>L116</f>
        <v>0</v>
      </c>
      <c r="M383" s="167"/>
    </row>
    <row r="384" spans="1:13" x14ac:dyDescent="0.25">
      <c r="A384" s="167"/>
      <c r="B384" s="167"/>
      <c r="C384" s="306"/>
      <c r="D384" s="306"/>
      <c r="E384" s="306"/>
      <c r="F384" s="201" t="s">
        <v>51</v>
      </c>
      <c r="G384" s="101"/>
      <c r="H384" s="202" t="str">
        <f>IF(SUM(H381:H382)=H383,"Ok","Fout")</f>
        <v>Ok</v>
      </c>
      <c r="I384" s="202" t="str">
        <f>IF(SUM(I381:I382)=I383,"Ok","Fout")</f>
        <v>Ok</v>
      </c>
      <c r="J384" s="202" t="str">
        <f t="shared" ref="J384:L384" si="51">IF(SUM(J381:J382)=J383,"Ok","Fout")</f>
        <v>Ok</v>
      </c>
      <c r="K384" s="202" t="str">
        <f t="shared" si="51"/>
        <v>Ok</v>
      </c>
      <c r="L384" s="202" t="str">
        <f t="shared" si="51"/>
        <v>Ok</v>
      </c>
      <c r="M384" s="167"/>
    </row>
    <row r="385" spans="1:13" x14ac:dyDescent="0.25">
      <c r="A385" s="167"/>
      <c r="B385" s="167"/>
      <c r="C385" s="13"/>
      <c r="D385" s="13"/>
      <c r="E385" s="13"/>
      <c r="F385" s="168"/>
      <c r="G385" s="101"/>
      <c r="H385" s="202"/>
      <c r="I385" s="202"/>
      <c r="J385" s="202"/>
      <c r="K385" s="202"/>
      <c r="L385" s="202"/>
      <c r="M385" s="167"/>
    </row>
    <row r="386" spans="1:13" x14ac:dyDescent="0.25">
      <c r="A386" s="167"/>
      <c r="B386" s="167"/>
      <c r="C386" s="13"/>
      <c r="D386" s="13"/>
      <c r="E386" s="13"/>
      <c r="F386" s="168"/>
      <c r="G386" s="101"/>
      <c r="H386" s="202"/>
      <c r="I386" s="202"/>
      <c r="J386" s="202"/>
      <c r="K386" s="202"/>
      <c r="L386" s="202"/>
      <c r="M386" s="167"/>
    </row>
    <row r="387" spans="1:13" x14ac:dyDescent="0.25">
      <c r="A387" s="167"/>
      <c r="B387" s="306" t="s">
        <v>292</v>
      </c>
      <c r="C387" s="306"/>
      <c r="D387" s="306"/>
      <c r="E387" s="13"/>
      <c r="F387" s="180"/>
      <c r="G387" s="101"/>
      <c r="H387" s="83"/>
      <c r="I387" s="83"/>
      <c r="J387" s="83"/>
      <c r="K387" s="83"/>
      <c r="L387" s="83"/>
      <c r="M387" s="167"/>
    </row>
    <row r="388" spans="1:13" x14ac:dyDescent="0.25">
      <c r="A388" s="167"/>
      <c r="B388" s="13"/>
      <c r="C388" s="306" t="s">
        <v>290</v>
      </c>
      <c r="D388" s="306"/>
      <c r="E388" s="306"/>
      <c r="F388" s="180"/>
      <c r="G388" s="101">
        <v>44</v>
      </c>
      <c r="H388" s="181">
        <f>H132</f>
        <v>0</v>
      </c>
      <c r="I388" s="181">
        <v>0</v>
      </c>
      <c r="J388" s="181">
        <v>0</v>
      </c>
      <c r="K388" s="181">
        <v>0</v>
      </c>
      <c r="L388" s="181">
        <v>0</v>
      </c>
      <c r="M388" s="167"/>
    </row>
    <row r="389" spans="1:13" ht="22.5" customHeight="1" x14ac:dyDescent="0.25">
      <c r="A389" s="167"/>
      <c r="B389" s="13"/>
      <c r="C389" s="317" t="s">
        <v>291</v>
      </c>
      <c r="D389" s="289"/>
      <c r="E389" s="289"/>
      <c r="F389" s="180"/>
      <c r="G389" s="101">
        <v>8861</v>
      </c>
      <c r="H389" s="134"/>
      <c r="I389" s="134"/>
      <c r="J389" s="134"/>
      <c r="K389" s="134"/>
      <c r="L389" s="134"/>
      <c r="M389" s="167"/>
    </row>
    <row r="390" spans="1:13" ht="24.75" customHeight="1" x14ac:dyDescent="0.25">
      <c r="A390" s="167"/>
      <c r="B390" s="13"/>
      <c r="C390" s="317" t="s">
        <v>293</v>
      </c>
      <c r="D390" s="317"/>
      <c r="E390" s="317"/>
      <c r="F390" s="180"/>
      <c r="G390" s="101">
        <v>8891</v>
      </c>
      <c r="H390" s="134"/>
      <c r="I390" s="134"/>
      <c r="J390" s="134"/>
      <c r="K390" s="134"/>
      <c r="L390" s="134"/>
      <c r="M390" s="167"/>
    </row>
    <row r="391" spans="1:13" x14ac:dyDescent="0.25">
      <c r="A391" s="167"/>
      <c r="B391" s="13"/>
      <c r="C391" s="306" t="s">
        <v>287</v>
      </c>
      <c r="D391" s="306"/>
      <c r="E391" s="306"/>
      <c r="F391" s="180"/>
      <c r="G391" s="101">
        <v>8862</v>
      </c>
      <c r="H391" s="134"/>
      <c r="I391" s="134"/>
      <c r="J391" s="134"/>
      <c r="K391" s="134"/>
      <c r="L391" s="134"/>
      <c r="M391" s="167"/>
    </row>
    <row r="392" spans="1:13" x14ac:dyDescent="0.25">
      <c r="A392" s="167"/>
      <c r="B392" s="106"/>
      <c r="C392" s="306" t="s">
        <v>294</v>
      </c>
      <c r="D392" s="306"/>
      <c r="E392" s="306"/>
      <c r="F392" s="168"/>
      <c r="G392" s="101">
        <v>8863</v>
      </c>
      <c r="H392" s="134"/>
      <c r="I392" s="134"/>
      <c r="J392" s="134"/>
      <c r="K392" s="134"/>
      <c r="L392" s="134"/>
      <c r="M392" s="167"/>
    </row>
    <row r="393" spans="1:13" x14ac:dyDescent="0.25">
      <c r="A393" s="167"/>
      <c r="B393" s="167"/>
      <c r="C393" s="306" t="s">
        <v>289</v>
      </c>
      <c r="D393" s="306"/>
      <c r="E393" s="306"/>
      <c r="F393" s="168"/>
      <c r="G393" s="101">
        <v>175</v>
      </c>
      <c r="H393" s="181">
        <f>H122</f>
        <v>0</v>
      </c>
      <c r="I393" s="181">
        <v>0</v>
      </c>
      <c r="J393" s="181">
        <v>0</v>
      </c>
      <c r="K393" s="181">
        <v>0</v>
      </c>
      <c r="L393" s="181">
        <v>0</v>
      </c>
      <c r="M393" s="167"/>
    </row>
    <row r="394" spans="1:13" x14ac:dyDescent="0.25">
      <c r="A394" s="167"/>
      <c r="B394" s="167"/>
      <c r="C394" s="306"/>
      <c r="D394" s="306"/>
      <c r="E394" s="306"/>
      <c r="F394" s="201" t="s">
        <v>51</v>
      </c>
      <c r="G394" s="101"/>
      <c r="H394" s="202" t="str">
        <f>IF(SUM(H391:H392)=H393,"Ok","Fout")</f>
        <v>Ok</v>
      </c>
      <c r="I394" s="202" t="str">
        <f t="shared" ref="I394:L394" si="52">IF(SUM(I391:I392)=I393,"Ok","Fout")</f>
        <v>Ok</v>
      </c>
      <c r="J394" s="202" t="str">
        <f t="shared" si="52"/>
        <v>Ok</v>
      </c>
      <c r="K394" s="202" t="str">
        <f t="shared" si="52"/>
        <v>Ok</v>
      </c>
      <c r="L394" s="202" t="str">
        <f t="shared" si="52"/>
        <v>Ok</v>
      </c>
      <c r="M394" s="167"/>
    </row>
    <row r="395" spans="1:13" x14ac:dyDescent="0.25">
      <c r="A395" s="167"/>
      <c r="B395" s="167"/>
      <c r="C395" s="167"/>
      <c r="D395" s="167"/>
      <c r="E395" s="167"/>
      <c r="F395" s="168"/>
      <c r="G395" s="182"/>
      <c r="H395" s="196"/>
      <c r="I395" s="196"/>
      <c r="J395" s="196"/>
      <c r="K395" s="196"/>
      <c r="L395" s="196"/>
      <c r="M395" s="167"/>
    </row>
    <row r="396" spans="1:13" x14ac:dyDescent="0.25">
      <c r="A396" s="167"/>
      <c r="B396" s="167"/>
      <c r="C396" s="167"/>
      <c r="D396" s="167"/>
      <c r="E396" s="167"/>
      <c r="F396" s="168"/>
      <c r="G396" s="179"/>
      <c r="H396" s="179"/>
      <c r="I396" s="179"/>
      <c r="J396" s="179"/>
      <c r="K396" s="179"/>
      <c r="L396" s="179"/>
      <c r="M396" s="167"/>
    </row>
    <row r="397" spans="1:13" x14ac:dyDescent="0.25">
      <c r="A397" s="167"/>
      <c r="B397" s="167"/>
      <c r="C397" s="167"/>
      <c r="D397" s="167"/>
      <c r="E397" s="167"/>
      <c r="F397" s="168"/>
      <c r="G397" s="179"/>
      <c r="H397" s="179"/>
      <c r="I397" s="179"/>
      <c r="J397" s="179"/>
      <c r="K397" s="179"/>
      <c r="L397" s="179"/>
      <c r="M397" s="167"/>
    </row>
    <row r="398" spans="1:13" ht="18" x14ac:dyDescent="0.25">
      <c r="A398" s="3" t="s">
        <v>295</v>
      </c>
      <c r="B398" s="167"/>
      <c r="C398" s="167"/>
      <c r="D398" s="167"/>
      <c r="E398" s="167"/>
      <c r="F398" s="168"/>
      <c r="G398" s="179"/>
      <c r="H398" s="179"/>
      <c r="I398" s="179"/>
      <c r="J398" s="179"/>
      <c r="K398" s="179"/>
      <c r="L398" s="179"/>
      <c r="M398" s="167"/>
    </row>
    <row r="399" spans="1:13" x14ac:dyDescent="0.25">
      <c r="A399" s="167"/>
      <c r="B399" s="167"/>
      <c r="C399" s="167"/>
      <c r="D399" s="167"/>
      <c r="E399" s="167"/>
      <c r="F399" s="168"/>
      <c r="G399" s="179"/>
      <c r="H399" s="179"/>
      <c r="I399" s="179"/>
      <c r="J399" s="179"/>
      <c r="K399" s="179"/>
      <c r="L399" s="179"/>
      <c r="M399" s="167"/>
    </row>
    <row r="400" spans="1:13" x14ac:dyDescent="0.25">
      <c r="A400" s="167"/>
      <c r="B400" s="167"/>
      <c r="C400" s="81" t="s">
        <v>282</v>
      </c>
      <c r="D400" s="313" t="s">
        <v>296</v>
      </c>
      <c r="E400" s="314"/>
      <c r="F400" s="314"/>
      <c r="G400" s="314"/>
      <c r="H400" s="314"/>
      <c r="I400" s="314"/>
      <c r="J400" s="314"/>
      <c r="K400" s="314"/>
      <c r="L400" s="314"/>
      <c r="M400" s="167"/>
    </row>
    <row r="401" spans="1:13" x14ac:dyDescent="0.25">
      <c r="A401" s="167"/>
      <c r="B401" s="167"/>
      <c r="C401" s="203"/>
      <c r="D401" s="315"/>
      <c r="E401" s="316"/>
      <c r="F401" s="316"/>
      <c r="G401" s="316"/>
      <c r="H401" s="316"/>
      <c r="I401" s="316"/>
      <c r="J401" s="316"/>
      <c r="K401" s="316"/>
      <c r="L401" s="316"/>
      <c r="M401" s="167"/>
    </row>
    <row r="402" spans="1:13" x14ac:dyDescent="0.25">
      <c r="A402" s="167"/>
      <c r="B402" s="167"/>
      <c r="C402" s="199"/>
      <c r="D402" s="309"/>
      <c r="E402" s="310"/>
      <c r="F402" s="310"/>
      <c r="G402" s="310"/>
      <c r="H402" s="310"/>
      <c r="I402" s="310"/>
      <c r="J402" s="310"/>
      <c r="K402" s="310"/>
      <c r="L402" s="310"/>
      <c r="M402" s="167"/>
    </row>
    <row r="403" spans="1:13" x14ac:dyDescent="0.25">
      <c r="A403" s="167"/>
      <c r="B403" s="167"/>
      <c r="C403" s="199"/>
      <c r="D403" s="309"/>
      <c r="E403" s="310"/>
      <c r="F403" s="310"/>
      <c r="G403" s="310"/>
      <c r="H403" s="310"/>
      <c r="I403" s="310"/>
      <c r="J403" s="310"/>
      <c r="K403" s="310"/>
      <c r="L403" s="310"/>
      <c r="M403" s="167"/>
    </row>
    <row r="404" spans="1:13" x14ac:dyDescent="0.25">
      <c r="A404" s="167"/>
      <c r="B404" s="167"/>
      <c r="C404" s="199"/>
      <c r="D404" s="309"/>
      <c r="E404" s="310"/>
      <c r="F404" s="310"/>
      <c r="G404" s="310"/>
      <c r="H404" s="310"/>
      <c r="I404" s="310"/>
      <c r="J404" s="310"/>
      <c r="K404" s="310"/>
      <c r="L404" s="310"/>
      <c r="M404" s="167"/>
    </row>
    <row r="405" spans="1:13" x14ac:dyDescent="0.25">
      <c r="A405" s="167"/>
      <c r="B405" s="167"/>
      <c r="C405" s="199"/>
      <c r="D405" s="309"/>
      <c r="E405" s="310"/>
      <c r="F405" s="310"/>
      <c r="G405" s="310"/>
      <c r="H405" s="310"/>
      <c r="I405" s="310"/>
      <c r="J405" s="310"/>
      <c r="K405" s="310"/>
      <c r="L405" s="310"/>
      <c r="M405" s="167"/>
    </row>
    <row r="406" spans="1:13" x14ac:dyDescent="0.25">
      <c r="A406" s="167"/>
      <c r="B406" s="167"/>
      <c r="C406" s="199"/>
      <c r="D406" s="309"/>
      <c r="E406" s="310"/>
      <c r="F406" s="310"/>
      <c r="G406" s="310"/>
      <c r="H406" s="310"/>
      <c r="I406" s="310"/>
      <c r="J406" s="310"/>
      <c r="K406" s="310"/>
      <c r="L406" s="310"/>
      <c r="M406" s="167"/>
    </row>
    <row r="407" spans="1:13" x14ac:dyDescent="0.25">
      <c r="A407" s="167"/>
      <c r="B407" s="167"/>
      <c r="C407" s="199"/>
      <c r="D407" s="309"/>
      <c r="E407" s="310"/>
      <c r="F407" s="310"/>
      <c r="G407" s="310"/>
      <c r="H407" s="310"/>
      <c r="I407" s="310"/>
      <c r="J407" s="310"/>
      <c r="K407" s="310"/>
      <c r="L407" s="310"/>
      <c r="M407" s="167"/>
    </row>
    <row r="408" spans="1:13" x14ac:dyDescent="0.25">
      <c r="A408" s="167"/>
      <c r="B408" s="167"/>
      <c r="C408" s="199"/>
      <c r="D408" s="309"/>
      <c r="E408" s="310"/>
      <c r="F408" s="310"/>
      <c r="G408" s="310"/>
      <c r="H408" s="310"/>
      <c r="I408" s="310"/>
      <c r="J408" s="310"/>
      <c r="K408" s="310"/>
      <c r="L408" s="310"/>
      <c r="M408" s="167"/>
    </row>
    <row r="409" spans="1:13" x14ac:dyDescent="0.25">
      <c r="A409" s="167"/>
      <c r="B409" s="167"/>
      <c r="C409" s="199"/>
      <c r="D409" s="309"/>
      <c r="E409" s="310"/>
      <c r="F409" s="310"/>
      <c r="G409" s="310"/>
      <c r="H409" s="310"/>
      <c r="I409" s="310"/>
      <c r="J409" s="310"/>
      <c r="K409" s="310"/>
      <c r="L409" s="310"/>
      <c r="M409" s="167"/>
    </row>
    <row r="410" spans="1:13" x14ac:dyDescent="0.25">
      <c r="A410" s="167"/>
      <c r="B410" s="167"/>
      <c r="C410" s="199"/>
      <c r="D410" s="309"/>
      <c r="E410" s="310"/>
      <c r="F410" s="310"/>
      <c r="G410" s="310"/>
      <c r="H410" s="310"/>
      <c r="I410" s="310"/>
      <c r="J410" s="310"/>
      <c r="K410" s="310"/>
      <c r="L410" s="310"/>
      <c r="M410" s="167"/>
    </row>
    <row r="411" spans="1:13" x14ac:dyDescent="0.25">
      <c r="A411" s="167"/>
      <c r="B411" s="167"/>
      <c r="C411" s="199"/>
      <c r="D411" s="309"/>
      <c r="E411" s="310"/>
      <c r="F411" s="310"/>
      <c r="G411" s="310"/>
      <c r="H411" s="310"/>
      <c r="I411" s="310"/>
      <c r="J411" s="310"/>
      <c r="K411" s="310"/>
      <c r="L411" s="310"/>
      <c r="M411" s="167"/>
    </row>
    <row r="412" spans="1:13" x14ac:dyDescent="0.25">
      <c r="A412" s="167"/>
      <c r="B412" s="167"/>
      <c r="C412" s="199"/>
      <c r="D412" s="309"/>
      <c r="E412" s="310"/>
      <c r="F412" s="310"/>
      <c r="G412" s="310"/>
      <c r="H412" s="310"/>
      <c r="I412" s="310"/>
      <c r="J412" s="310"/>
      <c r="K412" s="310"/>
      <c r="L412" s="310"/>
      <c r="M412" s="167"/>
    </row>
    <row r="413" spans="1:13" x14ac:dyDescent="0.25">
      <c r="A413" s="167"/>
      <c r="B413" s="167"/>
      <c r="C413" s="204"/>
      <c r="D413" s="204"/>
      <c r="E413" s="204"/>
      <c r="F413" s="205"/>
      <c r="G413" s="206"/>
      <c r="H413" s="206"/>
      <c r="I413" s="206"/>
      <c r="J413" s="206"/>
      <c r="K413" s="206"/>
      <c r="L413" s="206"/>
      <c r="M413" s="167"/>
    </row>
    <row r="414" spans="1:13" x14ac:dyDescent="0.25">
      <c r="A414" s="167"/>
      <c r="B414" s="167"/>
      <c r="C414" s="204"/>
      <c r="D414" s="204"/>
      <c r="E414" s="204"/>
      <c r="F414" s="205"/>
      <c r="G414" s="206"/>
      <c r="H414" s="206"/>
      <c r="I414" s="206"/>
      <c r="J414" s="206"/>
      <c r="K414" s="206"/>
      <c r="L414" s="206"/>
      <c r="M414" s="167"/>
    </row>
    <row r="415" spans="1:13" ht="18" x14ac:dyDescent="0.25">
      <c r="A415" s="3" t="s">
        <v>297</v>
      </c>
      <c r="B415" s="167"/>
      <c r="C415" s="204"/>
      <c r="D415" s="204"/>
      <c r="E415" s="204"/>
      <c r="F415" s="205"/>
      <c r="G415" s="206"/>
      <c r="H415" s="206"/>
      <c r="I415" s="206"/>
      <c r="J415" s="206"/>
      <c r="K415" s="206"/>
      <c r="L415" s="206"/>
      <c r="M415" s="167"/>
    </row>
    <row r="416" spans="1:13" x14ac:dyDescent="0.25">
      <c r="A416" s="167"/>
      <c r="B416" s="167"/>
      <c r="C416" s="204"/>
      <c r="D416" s="204"/>
      <c r="E416" s="204"/>
      <c r="F416" s="205"/>
      <c r="G416" s="206"/>
      <c r="H416" s="206"/>
      <c r="I416" s="206"/>
      <c r="J416" s="206"/>
      <c r="K416" s="206"/>
      <c r="L416" s="206"/>
      <c r="M416" s="167"/>
    </row>
    <row r="417" spans="1:13" x14ac:dyDescent="0.25">
      <c r="A417" s="167"/>
      <c r="B417" s="167"/>
      <c r="C417" s="197" t="s">
        <v>282</v>
      </c>
      <c r="D417" s="311" t="s">
        <v>296</v>
      </c>
      <c r="E417" s="312"/>
      <c r="F417" s="312"/>
      <c r="G417" s="312"/>
      <c r="H417" s="312"/>
      <c r="I417" s="312"/>
      <c r="J417" s="312"/>
      <c r="K417" s="312"/>
      <c r="L417" s="312"/>
      <c r="M417" s="167"/>
    </row>
    <row r="418" spans="1:13" x14ac:dyDescent="0.25">
      <c r="A418" s="167"/>
      <c r="B418" s="167"/>
      <c r="C418" s="207"/>
      <c r="D418" s="307"/>
      <c r="E418" s="308"/>
      <c r="F418" s="308"/>
      <c r="G418" s="308"/>
      <c r="H418" s="308"/>
      <c r="I418" s="308"/>
      <c r="J418" s="308"/>
      <c r="K418" s="308"/>
      <c r="L418" s="308"/>
      <c r="M418" s="167"/>
    </row>
    <row r="419" spans="1:13" x14ac:dyDescent="0.25">
      <c r="A419" s="167"/>
      <c r="B419" s="167"/>
      <c r="C419" s="207"/>
      <c r="D419" s="307"/>
      <c r="E419" s="308"/>
      <c r="F419" s="308"/>
      <c r="G419" s="308"/>
      <c r="H419" s="308"/>
      <c r="I419" s="308"/>
      <c r="J419" s="308"/>
      <c r="K419" s="308"/>
      <c r="L419" s="308"/>
      <c r="M419" s="167"/>
    </row>
    <row r="420" spans="1:13" x14ac:dyDescent="0.25">
      <c r="A420" s="167"/>
      <c r="B420" s="167"/>
      <c r="C420" s="207"/>
      <c r="D420" s="307"/>
      <c r="E420" s="308"/>
      <c r="F420" s="308"/>
      <c r="G420" s="308"/>
      <c r="H420" s="308"/>
      <c r="I420" s="308"/>
      <c r="J420" s="308"/>
      <c r="K420" s="308"/>
      <c r="L420" s="308"/>
      <c r="M420" s="167"/>
    </row>
    <row r="421" spans="1:13" x14ac:dyDescent="0.25">
      <c r="A421" s="167"/>
      <c r="B421" s="167"/>
      <c r="C421" s="207"/>
      <c r="D421" s="307"/>
      <c r="E421" s="308"/>
      <c r="F421" s="308"/>
      <c r="G421" s="308"/>
      <c r="H421" s="308"/>
      <c r="I421" s="308"/>
      <c r="J421" s="308"/>
      <c r="K421" s="308"/>
      <c r="L421" s="308"/>
      <c r="M421" s="167"/>
    </row>
    <row r="422" spans="1:13" x14ac:dyDescent="0.25">
      <c r="A422" s="167"/>
      <c r="B422" s="167"/>
      <c r="C422" s="207"/>
      <c r="D422" s="307"/>
      <c r="E422" s="308"/>
      <c r="F422" s="308"/>
      <c r="G422" s="308"/>
      <c r="H422" s="308"/>
      <c r="I422" s="308"/>
      <c r="J422" s="308"/>
      <c r="K422" s="308"/>
      <c r="L422" s="308"/>
      <c r="M422" s="167"/>
    </row>
    <row r="423" spans="1:13" x14ac:dyDescent="0.25">
      <c r="A423" s="167"/>
      <c r="B423" s="167"/>
      <c r="C423" s="207"/>
      <c r="D423" s="307"/>
      <c r="E423" s="308"/>
      <c r="F423" s="308"/>
      <c r="G423" s="308"/>
      <c r="H423" s="308"/>
      <c r="I423" s="308"/>
      <c r="J423" s="308"/>
      <c r="K423" s="308"/>
      <c r="L423" s="308"/>
      <c r="M423" s="167"/>
    </row>
    <row r="424" spans="1:13" x14ac:dyDescent="0.25">
      <c r="A424" s="167"/>
      <c r="B424" s="167"/>
      <c r="C424" s="207"/>
      <c r="D424" s="307"/>
      <c r="E424" s="308"/>
      <c r="F424" s="308"/>
      <c r="G424" s="308"/>
      <c r="H424" s="308"/>
      <c r="I424" s="308"/>
      <c r="J424" s="308"/>
      <c r="K424" s="308"/>
      <c r="L424" s="308"/>
      <c r="M424" s="167"/>
    </row>
    <row r="425" spans="1:13" x14ac:dyDescent="0.25">
      <c r="A425" s="167"/>
      <c r="B425" s="167"/>
      <c r="C425" s="207"/>
      <c r="D425" s="307"/>
      <c r="E425" s="308"/>
      <c r="F425" s="308"/>
      <c r="G425" s="308"/>
      <c r="H425" s="308"/>
      <c r="I425" s="308"/>
      <c r="J425" s="308"/>
      <c r="K425" s="308"/>
      <c r="L425" s="308"/>
      <c r="M425" s="167"/>
    </row>
    <row r="426" spans="1:13" x14ac:dyDescent="0.25">
      <c r="A426" s="167"/>
      <c r="B426" s="167"/>
      <c r="C426" s="207"/>
      <c r="D426" s="307"/>
      <c r="E426" s="308"/>
      <c r="F426" s="308"/>
      <c r="G426" s="308"/>
      <c r="H426" s="308"/>
      <c r="I426" s="308"/>
      <c r="J426" s="308"/>
      <c r="K426" s="308"/>
      <c r="L426" s="308"/>
      <c r="M426" s="167"/>
    </row>
    <row r="427" spans="1:13" x14ac:dyDescent="0.25">
      <c r="A427" s="167"/>
      <c r="B427" s="167"/>
      <c r="C427" s="207"/>
      <c r="D427" s="307"/>
      <c r="E427" s="308"/>
      <c r="F427" s="308"/>
      <c r="G427" s="308"/>
      <c r="H427" s="308"/>
      <c r="I427" s="308"/>
      <c r="J427" s="308"/>
      <c r="K427" s="308"/>
      <c r="L427" s="308"/>
      <c r="M427" s="167"/>
    </row>
    <row r="428" spans="1:13" x14ac:dyDescent="0.25">
      <c r="A428" s="167"/>
      <c r="B428" s="167"/>
      <c r="C428" s="207"/>
      <c r="D428" s="307"/>
      <c r="E428" s="308"/>
      <c r="F428" s="308"/>
      <c r="G428" s="308"/>
      <c r="H428" s="308"/>
      <c r="I428" s="308"/>
      <c r="J428" s="308"/>
      <c r="K428" s="308"/>
      <c r="L428" s="308"/>
      <c r="M428" s="167"/>
    </row>
    <row r="429" spans="1:13" x14ac:dyDescent="0.25">
      <c r="A429" s="167"/>
      <c r="B429" s="167"/>
      <c r="C429" s="207"/>
      <c r="D429" s="307"/>
      <c r="E429" s="308"/>
      <c r="F429" s="308"/>
      <c r="G429" s="308"/>
      <c r="H429" s="308"/>
      <c r="I429" s="308"/>
      <c r="J429" s="308"/>
      <c r="K429" s="308"/>
      <c r="L429" s="308"/>
      <c r="M429" s="167"/>
    </row>
    <row r="430" spans="1:13" x14ac:dyDescent="0.25">
      <c r="A430" s="167"/>
      <c r="B430" s="167"/>
      <c r="C430" s="167"/>
      <c r="D430" s="167"/>
      <c r="E430" s="167"/>
      <c r="F430" s="168"/>
      <c r="G430" s="179"/>
      <c r="H430" s="179"/>
      <c r="I430" s="179"/>
      <c r="J430" s="179"/>
      <c r="K430" s="179"/>
      <c r="L430" s="179"/>
      <c r="M430" s="167"/>
    </row>
    <row r="431" spans="1:13" x14ac:dyDescent="0.25">
      <c r="A431" s="167"/>
      <c r="B431" s="167"/>
      <c r="C431" s="167"/>
      <c r="D431" s="167"/>
      <c r="E431" s="167"/>
      <c r="F431" s="167"/>
      <c r="G431" s="167"/>
      <c r="H431" s="167"/>
      <c r="I431" s="167"/>
      <c r="J431" s="167"/>
      <c r="K431" s="167"/>
      <c r="L431" s="167"/>
      <c r="M431" s="167"/>
    </row>
    <row r="432" spans="1:13" x14ac:dyDescent="0.25">
      <c r="A432" s="167"/>
      <c r="B432" s="167"/>
      <c r="C432" s="167"/>
      <c r="D432" s="167"/>
      <c r="E432" s="167"/>
      <c r="F432" s="167"/>
      <c r="G432" s="167"/>
      <c r="H432" s="167"/>
      <c r="I432" s="167"/>
      <c r="J432" s="167"/>
      <c r="K432" s="167"/>
      <c r="L432" s="167"/>
      <c r="M432" s="167"/>
    </row>
    <row r="433" spans="1:13" ht="18" x14ac:dyDescent="0.25">
      <c r="A433" s="3" t="s">
        <v>317</v>
      </c>
      <c r="B433" s="167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</row>
    <row r="434" spans="1:13" x14ac:dyDescent="0.25">
      <c r="A434" s="167"/>
      <c r="B434" s="167"/>
      <c r="C434" s="167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</row>
    <row r="435" spans="1:13" x14ac:dyDescent="0.25">
      <c r="A435" s="167"/>
      <c r="B435" s="167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</row>
    <row r="436" spans="1:13" x14ac:dyDescent="0.25">
      <c r="A436" s="167"/>
      <c r="B436" s="167"/>
      <c r="C436" s="167"/>
      <c r="D436" s="167"/>
      <c r="E436" s="167"/>
      <c r="F436" s="167"/>
      <c r="G436" s="80" t="s">
        <v>2</v>
      </c>
      <c r="H436" s="81" t="str">
        <f>H17</f>
        <v>Année X</v>
      </c>
      <c r="I436" s="270" t="str">
        <f>I17</f>
        <v>Année X-1</v>
      </c>
      <c r="J436" s="270" t="str">
        <f>J17</f>
        <v>Année X-2</v>
      </c>
      <c r="K436" s="270" t="str">
        <f>K17</f>
        <v>Année X-3</v>
      </c>
      <c r="L436" s="270" t="str">
        <f>L17</f>
        <v>Année X-4</v>
      </c>
      <c r="M436" s="167"/>
    </row>
    <row r="437" spans="1:13" x14ac:dyDescent="0.25">
      <c r="A437" s="167"/>
      <c r="B437" s="167"/>
      <c r="C437" s="167"/>
      <c r="D437" s="167"/>
      <c r="E437" s="167"/>
      <c r="F437" s="167"/>
      <c r="G437" s="82"/>
      <c r="H437" s="83"/>
      <c r="I437" s="83"/>
      <c r="J437" s="83"/>
      <c r="K437" s="83"/>
      <c r="L437" s="83"/>
      <c r="M437" s="167"/>
    </row>
    <row r="438" spans="1:13" x14ac:dyDescent="0.25">
      <c r="A438" s="167"/>
      <c r="B438" s="304" t="s">
        <v>315</v>
      </c>
      <c r="C438" s="304"/>
      <c r="D438" s="304"/>
      <c r="E438" s="304"/>
      <c r="F438" s="208"/>
      <c r="G438" s="209" t="s">
        <v>3</v>
      </c>
      <c r="H438" s="210">
        <f>H42</f>
        <v>0</v>
      </c>
      <c r="I438" s="210">
        <f>I42</f>
        <v>0</v>
      </c>
      <c r="J438" s="210">
        <f>J42</f>
        <v>0</v>
      </c>
      <c r="K438" s="210">
        <f>K42</f>
        <v>0</v>
      </c>
      <c r="L438" s="210">
        <f>L42</f>
        <v>0</v>
      </c>
      <c r="M438" s="167"/>
    </row>
    <row r="439" spans="1:13" x14ac:dyDescent="0.25">
      <c r="A439" s="167"/>
      <c r="B439" s="302" t="s">
        <v>316</v>
      </c>
      <c r="C439" s="302"/>
      <c r="D439" s="302"/>
      <c r="E439" s="302"/>
      <c r="F439" s="173"/>
      <c r="G439" s="89">
        <v>3</v>
      </c>
      <c r="H439" s="211">
        <f>H66</f>
        <v>0</v>
      </c>
      <c r="I439" s="211">
        <f>I66</f>
        <v>0</v>
      </c>
      <c r="J439" s="211">
        <f>J66</f>
        <v>0</v>
      </c>
      <c r="K439" s="211">
        <f>K66</f>
        <v>0</v>
      </c>
      <c r="L439" s="211">
        <f>L66</f>
        <v>0</v>
      </c>
      <c r="M439" s="167"/>
    </row>
    <row r="440" spans="1:13" x14ac:dyDescent="0.25">
      <c r="A440" s="167"/>
      <c r="B440" s="304" t="s">
        <v>324</v>
      </c>
      <c r="C440" s="304"/>
      <c r="D440" s="304"/>
      <c r="E440" s="304"/>
      <c r="F440" s="173"/>
      <c r="G440" s="89" t="s">
        <v>52</v>
      </c>
      <c r="H440" s="211">
        <f>H63+H75+H82</f>
        <v>0</v>
      </c>
      <c r="I440" s="211">
        <f>I63+I75+I82</f>
        <v>0</v>
      </c>
      <c r="J440" s="211">
        <f>J63+J75+J82</f>
        <v>0</v>
      </c>
      <c r="K440" s="211">
        <f>K63+K75+K82</f>
        <v>0</v>
      </c>
      <c r="L440" s="211">
        <f>L63+L75+L82</f>
        <v>0</v>
      </c>
      <c r="M440" s="167"/>
    </row>
    <row r="441" spans="1:13" x14ac:dyDescent="0.25">
      <c r="A441" s="167"/>
      <c r="B441" s="302" t="s">
        <v>325</v>
      </c>
      <c r="C441" s="302"/>
      <c r="D441" s="302"/>
      <c r="E441" s="302"/>
      <c r="F441" s="173"/>
      <c r="G441" s="89" t="s">
        <v>53</v>
      </c>
      <c r="H441" s="211">
        <f>H78+H81</f>
        <v>0</v>
      </c>
      <c r="I441" s="211">
        <f>I78+I81</f>
        <v>0</v>
      </c>
      <c r="J441" s="211">
        <f>J78+J81</f>
        <v>0</v>
      </c>
      <c r="K441" s="211">
        <f>K78+K81</f>
        <v>0</v>
      </c>
      <c r="L441" s="211">
        <f>L78+L81</f>
        <v>0</v>
      </c>
      <c r="M441" s="167"/>
    </row>
    <row r="442" spans="1:13" x14ac:dyDescent="0.25">
      <c r="A442" s="167"/>
      <c r="B442" s="302" t="s">
        <v>326</v>
      </c>
      <c r="C442" s="302"/>
      <c r="D442" s="302"/>
      <c r="E442" s="302"/>
      <c r="F442" s="173"/>
      <c r="G442" s="89" t="s">
        <v>54</v>
      </c>
      <c r="H442" s="211">
        <f>H441+H440+H439</f>
        <v>0</v>
      </c>
      <c r="I442" s="211">
        <f>I441+I440+I439</f>
        <v>0</v>
      </c>
      <c r="J442" s="211">
        <f>J441+J440+J439</f>
        <v>0</v>
      </c>
      <c r="K442" s="211">
        <f>K441+K440+K439</f>
        <v>0</v>
      </c>
      <c r="L442" s="211">
        <f>L441+L440+L439</f>
        <v>0</v>
      </c>
      <c r="M442" s="167"/>
    </row>
    <row r="443" spans="1:13" x14ac:dyDescent="0.25">
      <c r="A443" s="167"/>
      <c r="B443" s="303" t="s">
        <v>322</v>
      </c>
      <c r="C443" s="303"/>
      <c r="D443" s="303"/>
      <c r="E443" s="303"/>
      <c r="F443" s="212"/>
      <c r="G443" s="99" t="s">
        <v>55</v>
      </c>
      <c r="H443" s="213">
        <f>H442+H438</f>
        <v>0</v>
      </c>
      <c r="I443" s="213">
        <f>I442+I438</f>
        <v>0</v>
      </c>
      <c r="J443" s="213">
        <f>J442+J438</f>
        <v>0</v>
      </c>
      <c r="K443" s="213">
        <f>K442+K438</f>
        <v>0</v>
      </c>
      <c r="L443" s="213">
        <f>L442+L438</f>
        <v>0</v>
      </c>
      <c r="M443" s="167"/>
    </row>
    <row r="444" spans="1:13" x14ac:dyDescent="0.25">
      <c r="A444" s="167"/>
      <c r="B444" s="306"/>
      <c r="C444" s="306"/>
      <c r="D444" s="306"/>
      <c r="E444" s="201"/>
      <c r="F444" s="106" t="s">
        <v>51</v>
      </c>
      <c r="G444" s="101"/>
      <c r="H444" s="214" t="str">
        <f>IF(H443=H83,"Ok","Fout")</f>
        <v>Ok</v>
      </c>
      <c r="I444" s="214" t="str">
        <f>IF(I443=I83,"Ok","Fout")</f>
        <v>Ok</v>
      </c>
      <c r="J444" s="214" t="str">
        <f>IF(J443=J83,"Ok","Fout")</f>
        <v>Ok</v>
      </c>
      <c r="K444" s="214" t="str">
        <f>IF(K443=K83,"Ok","Fout")</f>
        <v>Ok</v>
      </c>
      <c r="L444" s="214" t="str">
        <f>IF(L443=L83,"Ok","Fout")</f>
        <v>Ok</v>
      </c>
      <c r="M444" s="167"/>
    </row>
    <row r="445" spans="1:13" x14ac:dyDescent="0.25">
      <c r="A445" s="167"/>
      <c r="B445" s="304" t="s">
        <v>318</v>
      </c>
      <c r="C445" s="304"/>
      <c r="D445" s="304"/>
      <c r="E445" s="304"/>
      <c r="F445" s="208"/>
      <c r="G445" s="111" t="s">
        <v>20</v>
      </c>
      <c r="H445" s="210">
        <f>H91</f>
        <v>0</v>
      </c>
      <c r="I445" s="210">
        <f>I91</f>
        <v>0</v>
      </c>
      <c r="J445" s="210">
        <f>J91</f>
        <v>0</v>
      </c>
      <c r="K445" s="210">
        <f>K91</f>
        <v>0</v>
      </c>
      <c r="L445" s="210">
        <f>L91</f>
        <v>0</v>
      </c>
      <c r="M445" s="167"/>
    </row>
    <row r="446" spans="1:13" x14ac:dyDescent="0.25">
      <c r="A446" s="167"/>
      <c r="B446" s="302" t="s">
        <v>319</v>
      </c>
      <c r="C446" s="302"/>
      <c r="D446" s="302"/>
      <c r="E446" s="302"/>
      <c r="F446" s="173"/>
      <c r="G446" s="215" t="s">
        <v>56</v>
      </c>
      <c r="H446" s="211">
        <f>H107+H106+H115</f>
        <v>0</v>
      </c>
      <c r="I446" s="211">
        <f>I107+I106+I115</f>
        <v>0</v>
      </c>
      <c r="J446" s="211">
        <f>J107+J106+J115</f>
        <v>0</v>
      </c>
      <c r="K446" s="211">
        <f>K107+K106+K115</f>
        <v>0</v>
      </c>
      <c r="L446" s="211">
        <f>L107+L106+L115</f>
        <v>0</v>
      </c>
      <c r="M446" s="167"/>
    </row>
    <row r="447" spans="1:13" x14ac:dyDescent="0.25">
      <c r="A447" s="167"/>
      <c r="B447" s="302" t="s">
        <v>320</v>
      </c>
      <c r="C447" s="302"/>
      <c r="D447" s="302"/>
      <c r="E447" s="302"/>
      <c r="F447" s="173"/>
      <c r="G447" s="215" t="s">
        <v>57</v>
      </c>
      <c r="H447" s="211">
        <f>H140+H127</f>
        <v>0</v>
      </c>
      <c r="I447" s="211">
        <f>I140+I127</f>
        <v>0</v>
      </c>
      <c r="J447" s="211">
        <f>J140+J127</f>
        <v>0</v>
      </c>
      <c r="K447" s="211">
        <f>K140+K127</f>
        <v>0</v>
      </c>
      <c r="L447" s="211">
        <f>L140+L127</f>
        <v>0</v>
      </c>
      <c r="M447" s="167"/>
    </row>
    <row r="448" spans="1:13" x14ac:dyDescent="0.25">
      <c r="A448" s="167"/>
      <c r="B448" s="303" t="s">
        <v>321</v>
      </c>
      <c r="C448" s="303"/>
      <c r="D448" s="303"/>
      <c r="E448" s="303"/>
      <c r="F448" s="212"/>
      <c r="G448" s="99" t="s">
        <v>58</v>
      </c>
      <c r="H448" s="213">
        <f>H447+H446+H445</f>
        <v>0</v>
      </c>
      <c r="I448" s="213">
        <f>I447+I446+I445</f>
        <v>0</v>
      </c>
      <c r="J448" s="213">
        <f>J447+J446+J445</f>
        <v>0</v>
      </c>
      <c r="K448" s="213">
        <f>K447+K446+K445</f>
        <v>0</v>
      </c>
      <c r="L448" s="213">
        <f>L447+L446+L445</f>
        <v>0</v>
      </c>
      <c r="M448" s="167"/>
    </row>
    <row r="449" spans="1:13" x14ac:dyDescent="0.25">
      <c r="A449" s="167"/>
      <c r="B449" s="287"/>
      <c r="C449" s="287"/>
      <c r="D449" s="287"/>
      <c r="E449" s="287"/>
      <c r="F449" s="106" t="s">
        <v>51</v>
      </c>
      <c r="G449" s="101"/>
      <c r="H449" s="214" t="str">
        <f>IF(H448=H141,"Ok","Fout")</f>
        <v>Ok</v>
      </c>
      <c r="I449" s="214" t="str">
        <f>IF(I448=I141,"Ok","Fout")</f>
        <v>Ok</v>
      </c>
      <c r="J449" s="214" t="str">
        <f>IF(J448=J141,"Ok","Fout")</f>
        <v>Ok</v>
      </c>
      <c r="K449" s="214" t="str">
        <f>IF(K448=K141,"Ok","Fout")</f>
        <v>Ok</v>
      </c>
      <c r="L449" s="214" t="str">
        <f>IF(L448=L141,"Ok","Fout")</f>
        <v>Ok</v>
      </c>
      <c r="M449" s="167"/>
    </row>
    <row r="450" spans="1:13" x14ac:dyDescent="0.25">
      <c r="A450" s="167"/>
      <c r="B450" s="304" t="s">
        <v>327</v>
      </c>
      <c r="C450" s="304"/>
      <c r="D450" s="304"/>
      <c r="E450" s="304"/>
      <c r="F450" s="208"/>
      <c r="G450" s="85" t="s">
        <v>59</v>
      </c>
      <c r="H450" s="210">
        <f>H445+H446</f>
        <v>0</v>
      </c>
      <c r="I450" s="210">
        <f>I445+I446</f>
        <v>0</v>
      </c>
      <c r="J450" s="210">
        <f>J445+J446</f>
        <v>0</v>
      </c>
      <c r="K450" s="210">
        <f>K445+K446</f>
        <v>0</v>
      </c>
      <c r="L450" s="210">
        <f>L445+L446</f>
        <v>0</v>
      </c>
      <c r="M450" s="167"/>
    </row>
    <row r="451" spans="1:13" x14ac:dyDescent="0.25">
      <c r="A451" s="167"/>
      <c r="B451" s="303" t="s">
        <v>348</v>
      </c>
      <c r="C451" s="303"/>
      <c r="D451" s="303"/>
      <c r="E451" s="303"/>
      <c r="F451" s="212"/>
      <c r="G451" s="99"/>
      <c r="H451" s="213">
        <f>H91+H107+H106+H115+H128-H42-H63</f>
        <v>0</v>
      </c>
      <c r="I451" s="213">
        <f>I91+I107+I106+I115+I128-I42-I63</f>
        <v>0</v>
      </c>
      <c r="J451" s="213">
        <f>J91+J107+J106+J115+J128-J42-J63</f>
        <v>0</v>
      </c>
      <c r="K451" s="213">
        <f>K91+K107+K106+K115+K128-K42-K63</f>
        <v>0</v>
      </c>
      <c r="L451" s="213">
        <f>L91+L107+L106+L115+L128-L42-L63</f>
        <v>0</v>
      </c>
      <c r="M451" s="109"/>
    </row>
    <row r="452" spans="1:13" x14ac:dyDescent="0.25">
      <c r="A452" s="167"/>
      <c r="B452" s="305" t="s">
        <v>60</v>
      </c>
      <c r="C452" s="293"/>
      <c r="D452" s="293"/>
      <c r="E452" s="293"/>
      <c r="F452" s="216"/>
      <c r="G452" s="217"/>
      <c r="H452" s="218"/>
      <c r="I452" s="218"/>
      <c r="J452" s="218"/>
      <c r="K452" s="218"/>
      <c r="L452" s="218"/>
      <c r="M452" s="109"/>
    </row>
    <row r="453" spans="1:13" x14ac:dyDescent="0.25">
      <c r="A453" s="167"/>
      <c r="B453" s="106" t="s">
        <v>347</v>
      </c>
      <c r="C453" s="167"/>
      <c r="D453" s="167"/>
      <c r="E453" s="167"/>
      <c r="F453" s="167"/>
      <c r="G453" s="99"/>
      <c r="H453" s="211">
        <f>H66+H75+H82-H132-H136-H135-H139-H140</f>
        <v>0</v>
      </c>
      <c r="I453" s="211">
        <f>I66+I75+I82-I132-I136-I135-I139-I140</f>
        <v>0</v>
      </c>
      <c r="J453" s="211">
        <f>J66+J75+J82-J132-J136-J135-J139-J140</f>
        <v>0</v>
      </c>
      <c r="K453" s="211">
        <f>K66+K75+K82-K132-K136-K135-K139-K140</f>
        <v>0</v>
      </c>
      <c r="L453" s="211">
        <f>L66+L75+L82-L132-L136-L135-L139-L140</f>
        <v>0</v>
      </c>
      <c r="M453" s="109"/>
    </row>
    <row r="454" spans="1:13" x14ac:dyDescent="0.25">
      <c r="A454" s="167"/>
      <c r="B454" s="219" t="s">
        <v>61</v>
      </c>
      <c r="C454" s="208"/>
      <c r="D454" s="208"/>
      <c r="E454" s="208"/>
      <c r="F454" s="216"/>
      <c r="G454" s="217"/>
      <c r="H454" s="218"/>
      <c r="I454" s="218"/>
      <c r="J454" s="218"/>
      <c r="K454" s="218"/>
      <c r="L454" s="218"/>
      <c r="M454" s="109"/>
    </row>
    <row r="455" spans="1:13" x14ac:dyDescent="0.25">
      <c r="A455" s="167"/>
      <c r="B455" s="106" t="s">
        <v>328</v>
      </c>
      <c r="D455" s="258" t="s">
        <v>62</v>
      </c>
      <c r="E455" s="167"/>
      <c r="F455" s="167"/>
      <c r="G455" s="220"/>
      <c r="H455" s="221">
        <f>(H78+H81)-(H129)</f>
        <v>0</v>
      </c>
      <c r="I455" s="221">
        <f>(I78+I81)-(I129)</f>
        <v>0</v>
      </c>
      <c r="J455" s="221">
        <f>(J78+J81)-(J129)</f>
        <v>0</v>
      </c>
      <c r="K455" s="221">
        <f>(K78+K81)-(K129)</f>
        <v>0</v>
      </c>
      <c r="L455" s="221">
        <f>(L78+L81)-(L129)</f>
        <v>0</v>
      </c>
      <c r="M455" s="109"/>
    </row>
    <row r="456" spans="1:13" x14ac:dyDescent="0.25">
      <c r="A456" s="167"/>
      <c r="B456" s="222"/>
      <c r="C456" s="167"/>
      <c r="D456" s="167"/>
      <c r="E456" s="167"/>
      <c r="F456" s="167"/>
      <c r="G456" s="167"/>
      <c r="H456" s="167"/>
      <c r="I456" s="167"/>
      <c r="J456" s="167"/>
      <c r="K456" s="167"/>
      <c r="L456" s="167"/>
      <c r="M456" s="167"/>
    </row>
    <row r="457" spans="1:13" x14ac:dyDescent="0.25">
      <c r="A457" s="167"/>
      <c r="B457" s="222"/>
      <c r="C457" s="167"/>
      <c r="D457" s="167"/>
      <c r="E457" s="167"/>
      <c r="F457" s="167"/>
      <c r="G457" s="167"/>
      <c r="H457" s="167"/>
      <c r="I457" s="167"/>
      <c r="J457" s="167"/>
      <c r="K457" s="167"/>
      <c r="L457" s="167"/>
      <c r="M457" s="167"/>
    </row>
    <row r="458" spans="1:13" ht="18" x14ac:dyDescent="0.25">
      <c r="A458" s="3" t="s">
        <v>329</v>
      </c>
      <c r="B458" s="222"/>
      <c r="C458" s="167"/>
      <c r="D458" s="167"/>
      <c r="E458" s="167"/>
      <c r="F458" s="167"/>
      <c r="G458" s="167"/>
      <c r="H458" s="167"/>
      <c r="I458" s="167"/>
      <c r="J458" s="167"/>
      <c r="K458" s="167"/>
      <c r="L458" s="167"/>
      <c r="M458" s="167"/>
    </row>
    <row r="459" spans="1:13" x14ac:dyDescent="0.25">
      <c r="A459" s="167"/>
      <c r="B459" s="222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</row>
    <row r="460" spans="1:13" x14ac:dyDescent="0.25">
      <c r="A460" s="167"/>
      <c r="B460" s="222"/>
      <c r="C460" s="16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</row>
    <row r="461" spans="1:13" x14ac:dyDescent="0.25">
      <c r="A461" s="167"/>
      <c r="B461" s="222"/>
      <c r="C461" s="167"/>
      <c r="D461" s="167"/>
      <c r="E461" s="167"/>
      <c r="F461" s="167"/>
      <c r="G461" s="80" t="s">
        <v>2</v>
      </c>
      <c r="H461" s="80" t="str">
        <f>H17</f>
        <v>Année X</v>
      </c>
      <c r="I461" s="80" t="str">
        <f>I17</f>
        <v>Année X-1</v>
      </c>
      <c r="J461" s="80" t="str">
        <f>J17</f>
        <v>Année X-2</v>
      </c>
      <c r="K461" s="80" t="str">
        <f>K17</f>
        <v>Année X-3</v>
      </c>
      <c r="L461" s="80" t="str">
        <f>L17</f>
        <v>Année X-4</v>
      </c>
      <c r="M461" s="167"/>
    </row>
    <row r="462" spans="1:13" x14ac:dyDescent="0.25">
      <c r="A462" s="167"/>
      <c r="B462" s="287"/>
      <c r="C462" s="287"/>
      <c r="D462" s="287"/>
      <c r="E462" s="287"/>
      <c r="F462" s="167"/>
      <c r="G462" s="101"/>
      <c r="H462" s="223"/>
      <c r="I462" s="223"/>
      <c r="J462" s="223"/>
      <c r="K462" s="223"/>
      <c r="L462" s="223"/>
      <c r="M462" s="167"/>
    </row>
    <row r="463" spans="1:13" x14ac:dyDescent="0.25">
      <c r="A463" s="167"/>
      <c r="B463" s="300" t="s">
        <v>323</v>
      </c>
      <c r="C463" s="300"/>
      <c r="D463" s="300"/>
      <c r="E463" s="300"/>
      <c r="F463" s="167"/>
      <c r="G463" s="101">
        <v>70</v>
      </c>
      <c r="H463" s="110">
        <f>H149</f>
        <v>0</v>
      </c>
      <c r="I463" s="110">
        <f>I149</f>
        <v>0</v>
      </c>
      <c r="J463" s="110">
        <f>J149</f>
        <v>0</v>
      </c>
      <c r="K463" s="110">
        <f>K149</f>
        <v>0</v>
      </c>
      <c r="L463" s="110">
        <f>L149</f>
        <v>0</v>
      </c>
      <c r="M463" s="167"/>
    </row>
    <row r="464" spans="1:13" x14ac:dyDescent="0.25">
      <c r="A464" s="167"/>
      <c r="B464" s="300" t="s">
        <v>353</v>
      </c>
      <c r="C464" s="300"/>
      <c r="D464" s="300"/>
      <c r="E464" s="300"/>
      <c r="F464" s="167"/>
      <c r="G464" s="224" t="s">
        <v>63</v>
      </c>
      <c r="H464" s="110">
        <f>H150+H151+H152</f>
        <v>0</v>
      </c>
      <c r="I464" s="110">
        <f>I150+I151+I152</f>
        <v>0</v>
      </c>
      <c r="J464" s="110">
        <f>J150+J151+J152</f>
        <v>0</v>
      </c>
      <c r="K464" s="110">
        <f>K150+K151+K152</f>
        <v>0</v>
      </c>
      <c r="L464" s="110">
        <f>L150+L151+L152</f>
        <v>0</v>
      </c>
      <c r="M464" s="167"/>
    </row>
    <row r="465" spans="1:13" x14ac:dyDescent="0.25">
      <c r="A465" s="167"/>
      <c r="B465" s="300" t="s">
        <v>330</v>
      </c>
      <c r="C465" s="300"/>
      <c r="D465" s="300"/>
      <c r="E465" s="300"/>
      <c r="F465" s="167"/>
      <c r="G465" s="101">
        <v>60</v>
      </c>
      <c r="H465" s="110">
        <f>H154</f>
        <v>0</v>
      </c>
      <c r="I465" s="110">
        <f>I154</f>
        <v>0</v>
      </c>
      <c r="J465" s="110">
        <f>J154</f>
        <v>0</v>
      </c>
      <c r="K465" s="110">
        <f>K154</f>
        <v>0</v>
      </c>
      <c r="L465" s="110">
        <f>L154</f>
        <v>0</v>
      </c>
      <c r="M465" s="167"/>
    </row>
    <row r="466" spans="1:13" x14ac:dyDescent="0.25">
      <c r="A466" s="167"/>
      <c r="B466" s="301" t="s">
        <v>341</v>
      </c>
      <c r="C466" s="301"/>
      <c r="D466" s="301"/>
      <c r="E466" s="301"/>
      <c r="F466" s="225"/>
      <c r="G466" s="226">
        <v>61</v>
      </c>
      <c r="H466" s="227">
        <f>H157</f>
        <v>0</v>
      </c>
      <c r="I466" s="227">
        <f>I157</f>
        <v>0</v>
      </c>
      <c r="J466" s="227">
        <f>J157</f>
        <v>0</v>
      </c>
      <c r="K466" s="227">
        <f>K157</f>
        <v>0</v>
      </c>
      <c r="L466" s="227">
        <f>L157</f>
        <v>0</v>
      </c>
      <c r="M466" s="167"/>
    </row>
    <row r="467" spans="1:13" x14ac:dyDescent="0.25">
      <c r="A467" s="167"/>
      <c r="B467" s="300" t="s">
        <v>340</v>
      </c>
      <c r="C467" s="300"/>
      <c r="D467" s="300"/>
      <c r="E467" s="300"/>
      <c r="F467" s="167"/>
      <c r="G467" s="101"/>
      <c r="H467" s="110">
        <f>H463+H464-H465-H466</f>
        <v>0</v>
      </c>
      <c r="I467" s="110">
        <f>I463+I464-I465-I466</f>
        <v>0</v>
      </c>
      <c r="J467" s="110">
        <f>J463+J464-J465-J466</f>
        <v>0</v>
      </c>
      <c r="K467" s="110">
        <f>K463+K464-K465-K466</f>
        <v>0</v>
      </c>
      <c r="L467" s="110">
        <f>L463+L464-L465-L466</f>
        <v>0</v>
      </c>
      <c r="M467" s="167"/>
    </row>
    <row r="468" spans="1:13" x14ac:dyDescent="0.25">
      <c r="A468" s="167"/>
      <c r="B468" s="300" t="s">
        <v>342</v>
      </c>
      <c r="C468" s="300"/>
      <c r="D468" s="300"/>
      <c r="E468" s="300"/>
      <c r="F468" s="167"/>
      <c r="G468" s="101">
        <v>62</v>
      </c>
      <c r="H468" s="110">
        <f>H158</f>
        <v>0</v>
      </c>
      <c r="I468" s="110">
        <f>I158</f>
        <v>0</v>
      </c>
      <c r="J468" s="110">
        <f>J158</f>
        <v>0</v>
      </c>
      <c r="K468" s="110">
        <f>K158</f>
        <v>0</v>
      </c>
      <c r="L468" s="110">
        <f>L158</f>
        <v>0</v>
      </c>
      <c r="M468" s="167"/>
    </row>
    <row r="469" spans="1:13" x14ac:dyDescent="0.25">
      <c r="A469" s="167"/>
      <c r="B469" s="300" t="s">
        <v>352</v>
      </c>
      <c r="C469" s="300"/>
      <c r="D469" s="300"/>
      <c r="E469" s="300"/>
      <c r="F469" s="167"/>
      <c r="G469" s="101" t="s">
        <v>64</v>
      </c>
      <c r="H469" s="110">
        <f>H159+H160</f>
        <v>0</v>
      </c>
      <c r="I469" s="110">
        <f>I159+I160</f>
        <v>0</v>
      </c>
      <c r="J469" s="110">
        <f>J159+J160</f>
        <v>0</v>
      </c>
      <c r="K469" s="110">
        <f>K159+K160</f>
        <v>0</v>
      </c>
      <c r="L469" s="110">
        <f>L159+L160</f>
        <v>0</v>
      </c>
      <c r="M469" s="167"/>
    </row>
    <row r="470" spans="1:13" x14ac:dyDescent="0.25">
      <c r="A470" s="167"/>
      <c r="B470" s="301" t="s">
        <v>343</v>
      </c>
      <c r="C470" s="301"/>
      <c r="D470" s="301"/>
      <c r="E470" s="301"/>
      <c r="F470" s="225"/>
      <c r="G470" s="101" t="s">
        <v>39</v>
      </c>
      <c r="H470" s="227">
        <f>H162</f>
        <v>0</v>
      </c>
      <c r="I470" s="227">
        <f>I162</f>
        <v>0</v>
      </c>
      <c r="J470" s="227">
        <f>J162</f>
        <v>0</v>
      </c>
      <c r="K470" s="227">
        <f>K162</f>
        <v>0</v>
      </c>
      <c r="L470" s="227">
        <f>L162</f>
        <v>0</v>
      </c>
      <c r="M470" s="167"/>
    </row>
    <row r="471" spans="1:13" x14ac:dyDescent="0.25">
      <c r="A471" s="167"/>
      <c r="B471" s="300" t="s">
        <v>331</v>
      </c>
      <c r="C471" s="300"/>
      <c r="D471" s="300"/>
      <c r="E471" s="300"/>
      <c r="F471" s="167"/>
      <c r="G471" s="101"/>
      <c r="H471" s="110">
        <f>H467-H468-H469-H470</f>
        <v>0</v>
      </c>
      <c r="I471" s="110">
        <f>I467-I468-I469-I470</f>
        <v>0</v>
      </c>
      <c r="J471" s="110">
        <f>J467-J468-J469-J470</f>
        <v>0</v>
      </c>
      <c r="K471" s="110">
        <f>K467-K468-K469-K470</f>
        <v>0</v>
      </c>
      <c r="L471" s="110">
        <f>L467-L468-L469-L470</f>
        <v>0</v>
      </c>
      <c r="M471" s="167"/>
    </row>
    <row r="472" spans="1:13" x14ac:dyDescent="0.25">
      <c r="A472" s="167"/>
      <c r="B472" s="300" t="s">
        <v>332</v>
      </c>
      <c r="C472" s="300"/>
      <c r="D472" s="300"/>
      <c r="E472" s="300"/>
      <c r="F472" s="167"/>
      <c r="G472" s="101" t="s">
        <v>65</v>
      </c>
      <c r="H472" s="110">
        <f>H165-H169</f>
        <v>0</v>
      </c>
      <c r="I472" s="110">
        <f>I165-I169</f>
        <v>0</v>
      </c>
      <c r="J472" s="110">
        <f>J165-J169</f>
        <v>0</v>
      </c>
      <c r="K472" s="110">
        <f>K165-K169</f>
        <v>0</v>
      </c>
      <c r="L472" s="110">
        <f>L165-L169</f>
        <v>0</v>
      </c>
      <c r="M472" s="167"/>
    </row>
    <row r="473" spans="1:13" x14ac:dyDescent="0.25">
      <c r="A473" s="167"/>
      <c r="B473" s="301" t="s">
        <v>333</v>
      </c>
      <c r="C473" s="301"/>
      <c r="D473" s="301"/>
      <c r="E473" s="301"/>
      <c r="F473" s="225"/>
      <c r="G473" s="101" t="s">
        <v>66</v>
      </c>
      <c r="H473" s="227">
        <f>H174-H180</f>
        <v>0</v>
      </c>
      <c r="I473" s="227">
        <f>I174-I180</f>
        <v>0</v>
      </c>
      <c r="J473" s="227">
        <f>J174-J180</f>
        <v>0</v>
      </c>
      <c r="K473" s="227">
        <f>K174-K180</f>
        <v>0</v>
      </c>
      <c r="L473" s="227">
        <f>L174-L180</f>
        <v>0</v>
      </c>
      <c r="M473" s="167"/>
    </row>
    <row r="474" spans="1:13" x14ac:dyDescent="0.25">
      <c r="A474" s="167"/>
      <c r="B474" s="300" t="s">
        <v>344</v>
      </c>
      <c r="C474" s="300"/>
      <c r="D474" s="300"/>
      <c r="E474" s="300"/>
      <c r="F474" s="167"/>
      <c r="G474" s="101">
        <v>9903</v>
      </c>
      <c r="H474" s="110">
        <f>H187</f>
        <v>0</v>
      </c>
      <c r="I474" s="110">
        <f>I187</f>
        <v>0</v>
      </c>
      <c r="J474" s="110">
        <f>J187</f>
        <v>0</v>
      </c>
      <c r="K474" s="110">
        <f>K187</f>
        <v>0</v>
      </c>
      <c r="L474" s="110">
        <f>L187</f>
        <v>0</v>
      </c>
      <c r="M474" s="167"/>
    </row>
    <row r="475" spans="1:13" x14ac:dyDescent="0.25">
      <c r="A475" s="167"/>
      <c r="B475" s="301" t="s">
        <v>345</v>
      </c>
      <c r="C475" s="301"/>
      <c r="D475" s="301"/>
      <c r="E475" s="301"/>
      <c r="F475" s="225"/>
      <c r="G475" s="101"/>
      <c r="H475" s="227">
        <f>H474-H476</f>
        <v>0</v>
      </c>
      <c r="I475" s="227">
        <f>I474-I476</f>
        <v>0</v>
      </c>
      <c r="J475" s="227">
        <f>J474-J476</f>
        <v>0</v>
      </c>
      <c r="K475" s="227">
        <f>K474-K476</f>
        <v>0</v>
      </c>
      <c r="L475" s="227">
        <f>L474-L476</f>
        <v>0</v>
      </c>
      <c r="M475" s="167"/>
    </row>
    <row r="476" spans="1:13" x14ac:dyDescent="0.25">
      <c r="A476" s="167"/>
      <c r="B476" s="301" t="s">
        <v>346</v>
      </c>
      <c r="C476" s="301"/>
      <c r="D476" s="301"/>
      <c r="E476" s="301"/>
      <c r="F476" s="228"/>
      <c r="G476" s="182">
        <v>9904</v>
      </c>
      <c r="H476" s="227">
        <f>H193</f>
        <v>0</v>
      </c>
      <c r="I476" s="227">
        <f>I193</f>
        <v>0</v>
      </c>
      <c r="J476" s="227">
        <f>J193</f>
        <v>0</v>
      </c>
      <c r="K476" s="227">
        <f>K193</f>
        <v>0</v>
      </c>
      <c r="L476" s="227">
        <f>L193</f>
        <v>0</v>
      </c>
      <c r="M476" s="167"/>
    </row>
    <row r="477" spans="1:13" x14ac:dyDescent="0.25">
      <c r="A477" s="167"/>
      <c r="B477" s="167"/>
      <c r="C477" s="167"/>
      <c r="D477" s="167"/>
      <c r="E477" s="167"/>
      <c r="F477" s="167"/>
      <c r="G477" s="167"/>
      <c r="H477" s="168"/>
      <c r="I477" s="168"/>
      <c r="J477" s="168"/>
      <c r="K477" s="168"/>
      <c r="L477" s="168"/>
      <c r="M477" s="167"/>
    </row>
    <row r="478" spans="1:13" ht="18" x14ac:dyDescent="0.25">
      <c r="A478" s="3" t="s">
        <v>334</v>
      </c>
      <c r="B478" s="167"/>
      <c r="C478" s="167"/>
      <c r="D478" s="167"/>
      <c r="E478" s="167"/>
      <c r="F478" s="167"/>
      <c r="G478" s="167"/>
      <c r="H478" s="168"/>
      <c r="I478" s="168"/>
      <c r="J478" s="168"/>
      <c r="K478" s="168"/>
      <c r="L478" s="168"/>
      <c r="M478" s="167"/>
    </row>
    <row r="479" spans="1:13" x14ac:dyDescent="0.25">
      <c r="A479" s="167"/>
      <c r="B479" s="167"/>
      <c r="C479" s="167"/>
      <c r="D479" s="167"/>
      <c r="E479" s="167"/>
      <c r="F479" s="167"/>
      <c r="G479" s="167"/>
      <c r="H479" s="168"/>
      <c r="I479" s="168"/>
      <c r="J479" s="168"/>
      <c r="K479" s="168"/>
      <c r="L479" s="168"/>
      <c r="M479" s="167"/>
    </row>
    <row r="480" spans="1:13" x14ac:dyDescent="0.25">
      <c r="A480" s="167"/>
      <c r="B480" s="222"/>
      <c r="C480" s="167"/>
      <c r="D480" s="167"/>
      <c r="E480" s="167"/>
      <c r="F480" s="167"/>
      <c r="G480" s="80" t="s">
        <v>2</v>
      </c>
      <c r="H480" s="80" t="str">
        <f>H17</f>
        <v>Année X</v>
      </c>
      <c r="I480" s="80" t="str">
        <f>I17</f>
        <v>Année X-1</v>
      </c>
      <c r="J480" s="80" t="str">
        <f>J17</f>
        <v>Année X-2</v>
      </c>
      <c r="K480" s="80" t="str">
        <f>K17</f>
        <v>Année X-3</v>
      </c>
      <c r="L480" s="80" t="str">
        <f>L17</f>
        <v>Année X-4</v>
      </c>
      <c r="M480" s="167"/>
    </row>
    <row r="481" spans="1:13" x14ac:dyDescent="0.25">
      <c r="A481" s="167"/>
      <c r="B481" s="287"/>
      <c r="C481" s="287"/>
      <c r="D481" s="287"/>
      <c r="E481" s="287"/>
      <c r="F481" s="167"/>
      <c r="G481" s="101"/>
      <c r="H481" s="223"/>
      <c r="I481" s="223"/>
      <c r="J481" s="223"/>
      <c r="K481" s="223"/>
      <c r="L481" s="223"/>
      <c r="M481" s="167"/>
    </row>
    <row r="482" spans="1:13" x14ac:dyDescent="0.25">
      <c r="A482" s="167"/>
      <c r="B482" s="300" t="s">
        <v>323</v>
      </c>
      <c r="C482" s="300"/>
      <c r="D482" s="300"/>
      <c r="E482" s="300"/>
      <c r="F482" s="167"/>
      <c r="G482" s="101">
        <v>70</v>
      </c>
      <c r="H482" s="229" t="e">
        <f>(H463/I463)-1</f>
        <v>#DIV/0!</v>
      </c>
      <c r="I482" s="229" t="e">
        <f>(I463/J463)-1</f>
        <v>#DIV/0!</v>
      </c>
      <c r="J482" s="229" t="e">
        <f>(J463/K463)-1</f>
        <v>#DIV/0!</v>
      </c>
      <c r="K482" s="229" t="e">
        <f>(K463/L463)-1</f>
        <v>#DIV/0!</v>
      </c>
      <c r="L482" s="229"/>
      <c r="M482" s="167"/>
    </row>
    <row r="483" spans="1:13" x14ac:dyDescent="0.25">
      <c r="A483" s="167"/>
      <c r="B483" s="300" t="s">
        <v>353</v>
      </c>
      <c r="C483" s="300"/>
      <c r="D483" s="300"/>
      <c r="E483" s="300"/>
      <c r="F483" s="167"/>
      <c r="G483" s="224" t="s">
        <v>63</v>
      </c>
      <c r="H483" s="229" t="e">
        <f t="shared" ref="H483:J495" si="53">(H464/I464)-1</f>
        <v>#DIV/0!</v>
      </c>
      <c r="I483" s="229" t="e">
        <f t="shared" si="53"/>
        <v>#DIV/0!</v>
      </c>
      <c r="J483" s="229" t="e">
        <f t="shared" si="53"/>
        <v>#DIV/0!</v>
      </c>
      <c r="K483" s="229" t="e">
        <f t="shared" ref="K483:K495" si="54">(K464/L464)-1</f>
        <v>#DIV/0!</v>
      </c>
      <c r="L483" s="229"/>
      <c r="M483" s="167"/>
    </row>
    <row r="484" spans="1:13" x14ac:dyDescent="0.25">
      <c r="A484" s="167"/>
      <c r="B484" s="300" t="s">
        <v>330</v>
      </c>
      <c r="C484" s="300"/>
      <c r="D484" s="300"/>
      <c r="E484" s="300"/>
      <c r="F484" s="167"/>
      <c r="G484" s="101">
        <v>60</v>
      </c>
      <c r="H484" s="229" t="e">
        <f t="shared" si="53"/>
        <v>#DIV/0!</v>
      </c>
      <c r="I484" s="229" t="e">
        <f t="shared" si="53"/>
        <v>#DIV/0!</v>
      </c>
      <c r="J484" s="229" t="e">
        <f t="shared" si="53"/>
        <v>#DIV/0!</v>
      </c>
      <c r="K484" s="229" t="e">
        <f t="shared" si="54"/>
        <v>#DIV/0!</v>
      </c>
      <c r="L484" s="229"/>
      <c r="M484" s="167"/>
    </row>
    <row r="485" spans="1:13" x14ac:dyDescent="0.25">
      <c r="A485" s="167"/>
      <c r="B485" s="301" t="s">
        <v>341</v>
      </c>
      <c r="C485" s="301"/>
      <c r="D485" s="301"/>
      <c r="E485" s="301"/>
      <c r="F485" s="225"/>
      <c r="G485" s="226">
        <v>61</v>
      </c>
      <c r="H485" s="230" t="e">
        <f t="shared" si="53"/>
        <v>#DIV/0!</v>
      </c>
      <c r="I485" s="230" t="e">
        <f t="shared" si="53"/>
        <v>#DIV/0!</v>
      </c>
      <c r="J485" s="230" t="e">
        <f t="shared" si="53"/>
        <v>#DIV/0!</v>
      </c>
      <c r="K485" s="230" t="e">
        <f t="shared" si="54"/>
        <v>#DIV/0!</v>
      </c>
      <c r="L485" s="230"/>
      <c r="M485" s="167"/>
    </row>
    <row r="486" spans="1:13" x14ac:dyDescent="0.25">
      <c r="A486" s="167"/>
      <c r="B486" s="300" t="s">
        <v>340</v>
      </c>
      <c r="C486" s="300"/>
      <c r="D486" s="300"/>
      <c r="E486" s="300"/>
      <c r="F486" s="167"/>
      <c r="G486" s="101"/>
      <c r="H486" s="229" t="e">
        <f t="shared" si="53"/>
        <v>#DIV/0!</v>
      </c>
      <c r="I486" s="229" t="e">
        <f t="shared" si="53"/>
        <v>#DIV/0!</v>
      </c>
      <c r="J486" s="229" t="e">
        <f t="shared" si="53"/>
        <v>#DIV/0!</v>
      </c>
      <c r="K486" s="229" t="e">
        <f t="shared" si="54"/>
        <v>#DIV/0!</v>
      </c>
      <c r="L486" s="229"/>
      <c r="M486" s="167"/>
    </row>
    <row r="487" spans="1:13" x14ac:dyDescent="0.25">
      <c r="A487" s="167"/>
      <c r="B487" s="300" t="s">
        <v>342</v>
      </c>
      <c r="C487" s="300"/>
      <c r="D487" s="300"/>
      <c r="E487" s="300"/>
      <c r="F487" s="167"/>
      <c r="G487" s="101">
        <v>62</v>
      </c>
      <c r="H487" s="229" t="e">
        <f t="shared" si="53"/>
        <v>#DIV/0!</v>
      </c>
      <c r="I487" s="229" t="e">
        <f t="shared" si="53"/>
        <v>#DIV/0!</v>
      </c>
      <c r="J487" s="229" t="e">
        <f t="shared" si="53"/>
        <v>#DIV/0!</v>
      </c>
      <c r="K487" s="229" t="e">
        <f t="shared" si="54"/>
        <v>#DIV/0!</v>
      </c>
      <c r="L487" s="229"/>
      <c r="M487" s="167"/>
    </row>
    <row r="488" spans="1:13" x14ac:dyDescent="0.25">
      <c r="A488" s="167"/>
      <c r="B488" s="300" t="s">
        <v>352</v>
      </c>
      <c r="C488" s="300"/>
      <c r="D488" s="300"/>
      <c r="E488" s="300"/>
      <c r="F488" s="167"/>
      <c r="G488" s="101" t="s">
        <v>64</v>
      </c>
      <c r="H488" s="229" t="e">
        <f t="shared" si="53"/>
        <v>#DIV/0!</v>
      </c>
      <c r="I488" s="229" t="e">
        <f t="shared" si="53"/>
        <v>#DIV/0!</v>
      </c>
      <c r="J488" s="229" t="e">
        <f t="shared" si="53"/>
        <v>#DIV/0!</v>
      </c>
      <c r="K488" s="229" t="e">
        <f t="shared" si="54"/>
        <v>#DIV/0!</v>
      </c>
      <c r="L488" s="229"/>
      <c r="M488" s="167"/>
    </row>
    <row r="489" spans="1:13" x14ac:dyDescent="0.25">
      <c r="A489" s="167"/>
      <c r="B489" s="301" t="s">
        <v>343</v>
      </c>
      <c r="C489" s="301"/>
      <c r="D489" s="301"/>
      <c r="E489" s="301"/>
      <c r="F489" s="225"/>
      <c r="G489" s="101" t="s">
        <v>39</v>
      </c>
      <c r="H489" s="230" t="e">
        <f t="shared" si="53"/>
        <v>#DIV/0!</v>
      </c>
      <c r="I489" s="230" t="e">
        <f t="shared" si="53"/>
        <v>#DIV/0!</v>
      </c>
      <c r="J489" s="230" t="e">
        <f t="shared" si="53"/>
        <v>#DIV/0!</v>
      </c>
      <c r="K489" s="230" t="e">
        <f t="shared" si="54"/>
        <v>#DIV/0!</v>
      </c>
      <c r="L489" s="230"/>
      <c r="M489" s="167"/>
    </row>
    <row r="490" spans="1:13" x14ac:dyDescent="0.25">
      <c r="A490" s="167"/>
      <c r="B490" s="300" t="s">
        <v>331</v>
      </c>
      <c r="C490" s="300"/>
      <c r="D490" s="300"/>
      <c r="E490" s="300"/>
      <c r="F490" s="167"/>
      <c r="G490" s="101"/>
      <c r="H490" s="229" t="e">
        <f t="shared" si="53"/>
        <v>#DIV/0!</v>
      </c>
      <c r="I490" s="229" t="e">
        <f t="shared" si="53"/>
        <v>#DIV/0!</v>
      </c>
      <c r="J490" s="229" t="e">
        <f t="shared" si="53"/>
        <v>#DIV/0!</v>
      </c>
      <c r="K490" s="229" t="e">
        <f t="shared" si="54"/>
        <v>#DIV/0!</v>
      </c>
      <c r="L490" s="229"/>
      <c r="M490" s="167"/>
    </row>
    <row r="491" spans="1:13" x14ac:dyDescent="0.25">
      <c r="A491" s="167"/>
      <c r="B491" s="300" t="s">
        <v>332</v>
      </c>
      <c r="C491" s="300"/>
      <c r="D491" s="300"/>
      <c r="E491" s="300"/>
      <c r="F491" s="167"/>
      <c r="G491" s="101" t="s">
        <v>65</v>
      </c>
      <c r="H491" s="229" t="e">
        <f t="shared" si="53"/>
        <v>#DIV/0!</v>
      </c>
      <c r="I491" s="229" t="e">
        <f t="shared" si="53"/>
        <v>#DIV/0!</v>
      </c>
      <c r="J491" s="229" t="e">
        <f t="shared" si="53"/>
        <v>#DIV/0!</v>
      </c>
      <c r="K491" s="229" t="e">
        <f t="shared" si="54"/>
        <v>#DIV/0!</v>
      </c>
      <c r="L491" s="229"/>
      <c r="M491" s="167"/>
    </row>
    <row r="492" spans="1:13" x14ac:dyDescent="0.25">
      <c r="A492" s="167"/>
      <c r="B492" s="301" t="s">
        <v>333</v>
      </c>
      <c r="C492" s="301"/>
      <c r="D492" s="301"/>
      <c r="E492" s="301"/>
      <c r="F492" s="225"/>
      <c r="G492" s="101" t="s">
        <v>66</v>
      </c>
      <c r="H492" s="230" t="e">
        <f t="shared" si="53"/>
        <v>#DIV/0!</v>
      </c>
      <c r="I492" s="230" t="e">
        <f t="shared" si="53"/>
        <v>#DIV/0!</v>
      </c>
      <c r="J492" s="230" t="e">
        <f t="shared" si="53"/>
        <v>#DIV/0!</v>
      </c>
      <c r="K492" s="230" t="e">
        <f t="shared" si="54"/>
        <v>#DIV/0!</v>
      </c>
      <c r="L492" s="230"/>
      <c r="M492" s="167"/>
    </row>
    <row r="493" spans="1:13" x14ac:dyDescent="0.25">
      <c r="A493" s="167"/>
      <c r="B493" s="300" t="s">
        <v>344</v>
      </c>
      <c r="C493" s="300"/>
      <c r="D493" s="300"/>
      <c r="E493" s="300"/>
      <c r="F493" s="167"/>
      <c r="G493" s="101">
        <v>9903</v>
      </c>
      <c r="H493" s="229" t="e">
        <f t="shared" si="53"/>
        <v>#DIV/0!</v>
      </c>
      <c r="I493" s="229" t="e">
        <f t="shared" si="53"/>
        <v>#DIV/0!</v>
      </c>
      <c r="J493" s="229" t="e">
        <f t="shared" si="53"/>
        <v>#DIV/0!</v>
      </c>
      <c r="K493" s="229" t="e">
        <f t="shared" si="54"/>
        <v>#DIV/0!</v>
      </c>
      <c r="L493" s="229"/>
      <c r="M493" s="167"/>
    </row>
    <row r="494" spans="1:13" x14ac:dyDescent="0.25">
      <c r="A494" s="167"/>
      <c r="B494" s="301" t="s">
        <v>345</v>
      </c>
      <c r="C494" s="301"/>
      <c r="D494" s="301"/>
      <c r="E494" s="301"/>
      <c r="F494" s="225"/>
      <c r="G494" s="101"/>
      <c r="H494" s="230" t="e">
        <f t="shared" si="53"/>
        <v>#DIV/0!</v>
      </c>
      <c r="I494" s="230" t="e">
        <f t="shared" si="53"/>
        <v>#DIV/0!</v>
      </c>
      <c r="J494" s="230" t="e">
        <f t="shared" si="53"/>
        <v>#DIV/0!</v>
      </c>
      <c r="K494" s="230" t="e">
        <f t="shared" si="54"/>
        <v>#DIV/0!</v>
      </c>
      <c r="L494" s="230"/>
      <c r="M494" s="167"/>
    </row>
    <row r="495" spans="1:13" x14ac:dyDescent="0.25">
      <c r="A495" s="167"/>
      <c r="B495" s="301" t="s">
        <v>346</v>
      </c>
      <c r="C495" s="301"/>
      <c r="D495" s="301"/>
      <c r="E495" s="301"/>
      <c r="F495" s="228"/>
      <c r="G495" s="182">
        <v>9904</v>
      </c>
      <c r="H495" s="230" t="e">
        <f t="shared" si="53"/>
        <v>#DIV/0!</v>
      </c>
      <c r="I495" s="230" t="e">
        <f t="shared" si="53"/>
        <v>#DIV/0!</v>
      </c>
      <c r="J495" s="230" t="e">
        <f t="shared" si="53"/>
        <v>#DIV/0!</v>
      </c>
      <c r="K495" s="230" t="e">
        <f t="shared" si="54"/>
        <v>#DIV/0!</v>
      </c>
      <c r="L495" s="230"/>
      <c r="M495" s="167"/>
    </row>
    <row r="496" spans="1:13" x14ac:dyDescent="0.25">
      <c r="A496" s="167"/>
      <c r="B496" s="167"/>
      <c r="C496" s="167"/>
      <c r="D496" s="167"/>
      <c r="E496" s="167"/>
      <c r="F496" s="167"/>
      <c r="G496" s="167"/>
      <c r="H496" s="168"/>
      <c r="I496" s="168"/>
      <c r="J496" s="168"/>
      <c r="K496" s="168"/>
      <c r="L496" s="168"/>
      <c r="M496" s="167"/>
    </row>
    <row r="497" spans="1:14" ht="18" x14ac:dyDescent="0.25">
      <c r="A497" s="3" t="s">
        <v>354</v>
      </c>
      <c r="B497" s="167"/>
      <c r="C497" s="167"/>
      <c r="D497" s="167"/>
      <c r="E497" s="167"/>
      <c r="F497" s="167"/>
      <c r="G497" s="167"/>
      <c r="H497" s="168"/>
      <c r="I497" s="168"/>
      <c r="J497" s="168"/>
      <c r="K497" s="168"/>
      <c r="L497" s="168"/>
      <c r="M497" s="167"/>
    </row>
    <row r="498" spans="1:14" x14ac:dyDescent="0.25">
      <c r="A498" s="167"/>
      <c r="B498" s="167"/>
      <c r="C498" s="167"/>
      <c r="D498" s="167"/>
      <c r="E498" s="167"/>
      <c r="F498" s="167"/>
      <c r="G498" s="167"/>
      <c r="H498" s="168"/>
      <c r="I498" s="168"/>
      <c r="J498" s="168"/>
      <c r="K498" s="168"/>
      <c r="L498" s="168"/>
      <c r="M498" s="167"/>
    </row>
    <row r="499" spans="1:14" x14ac:dyDescent="0.25">
      <c r="A499" s="167"/>
      <c r="B499" s="167"/>
      <c r="C499" s="167"/>
      <c r="D499" s="167"/>
      <c r="E499" s="167"/>
      <c r="F499" s="167"/>
      <c r="G499" s="80"/>
      <c r="H499" s="80" t="str">
        <f>H17</f>
        <v>Année X</v>
      </c>
      <c r="I499" s="80" t="str">
        <f t="shared" ref="I499:L499" si="55">I17</f>
        <v>Année X-1</v>
      </c>
      <c r="J499" s="80" t="str">
        <f t="shared" si="55"/>
        <v>Année X-2</v>
      </c>
      <c r="K499" s="80" t="str">
        <f t="shared" si="55"/>
        <v>Année X-3</v>
      </c>
      <c r="L499" s="80" t="str">
        <f t="shared" si="55"/>
        <v>Année X-4</v>
      </c>
      <c r="M499" s="167"/>
    </row>
    <row r="500" spans="1:14" x14ac:dyDescent="0.25">
      <c r="A500" s="167"/>
      <c r="B500" s="167"/>
      <c r="C500" s="167"/>
      <c r="D500" s="167"/>
      <c r="E500" s="167"/>
      <c r="F500" s="167"/>
      <c r="G500" s="101"/>
      <c r="H500" s="231"/>
      <c r="I500" s="231"/>
      <c r="J500" s="231"/>
      <c r="K500" s="231"/>
      <c r="L500" s="231"/>
      <c r="M500" s="167"/>
    </row>
    <row r="501" spans="1:14" x14ac:dyDescent="0.25">
      <c r="A501" s="167"/>
      <c r="B501" s="300" t="s">
        <v>335</v>
      </c>
      <c r="C501" s="289"/>
      <c r="D501" s="289"/>
      <c r="E501" s="167"/>
      <c r="F501" s="167"/>
      <c r="G501" s="101"/>
      <c r="H501" s="232"/>
      <c r="I501" s="232"/>
      <c r="J501" s="232"/>
      <c r="K501" s="232"/>
      <c r="L501" s="232"/>
      <c r="M501" s="167"/>
    </row>
    <row r="502" spans="1:14" x14ac:dyDescent="0.25">
      <c r="A502" s="167"/>
      <c r="B502" s="167"/>
      <c r="C502" s="292" t="s">
        <v>350</v>
      </c>
      <c r="D502" s="293"/>
      <c r="E502" s="293"/>
      <c r="F502" s="208"/>
      <c r="G502" s="233"/>
      <c r="H502" s="234">
        <f>H193+H159+H161-H175-H177+H181+H183</f>
        <v>0</v>
      </c>
      <c r="I502" s="234">
        <f>I193+I159+I161-I175-I177+I181+I183</f>
        <v>0</v>
      </c>
      <c r="J502" s="234">
        <f>J193+J159+J161-J175-J177+J181+J183</f>
        <v>0</v>
      </c>
      <c r="K502" s="234">
        <f>K193+K159+K161-K175-K177+K181+K183</f>
        <v>0</v>
      </c>
      <c r="L502" s="234"/>
      <c r="M502" s="167"/>
    </row>
    <row r="503" spans="1:14" x14ac:dyDescent="0.25">
      <c r="A503" s="167"/>
      <c r="B503" s="167"/>
      <c r="C503" s="294" t="s">
        <v>336</v>
      </c>
      <c r="D503" s="295"/>
      <c r="E503" s="295"/>
      <c r="F503" s="173"/>
      <c r="G503" s="89"/>
      <c r="H503" s="235">
        <f>(H389+H132+H136+H135+H140+H122+H125)-(I389+I132+I136+I135+I140+I122+I125)</f>
        <v>0</v>
      </c>
      <c r="I503" s="235">
        <f>(I389+I132+I136+I135+I140+I122+I125)-(J389+J132+J136+J135+J140+J122+J125)</f>
        <v>0</v>
      </c>
      <c r="J503" s="235">
        <f>(J389+J132+J136+J135+J140+J122+J125)-(K389+K132+K136+K135+K140+K122+K125)</f>
        <v>0</v>
      </c>
      <c r="K503" s="235">
        <f>(K389+K132+K136+K135+K140+K122+K125)-(L389+L132+L136+L135+L140+L122+L125)</f>
        <v>0</v>
      </c>
      <c r="L503" s="235"/>
      <c r="M503" s="167"/>
    </row>
    <row r="504" spans="1:14" x14ac:dyDescent="0.25">
      <c r="A504" s="167"/>
      <c r="B504" s="167"/>
      <c r="C504" s="294" t="s">
        <v>349</v>
      </c>
      <c r="D504" s="295"/>
      <c r="E504" s="295"/>
      <c r="F504" s="173"/>
      <c r="G504" s="89"/>
      <c r="H504" s="235">
        <f>-(H66+H75+H82+H63)+(I66+I75+I82+I63)</f>
        <v>0</v>
      </c>
      <c r="I504" s="235">
        <f>-(I66+I75+I82+I63)+(J66+J75+J82+J63)</f>
        <v>0</v>
      </c>
      <c r="J504" s="235">
        <f>-(J66+J75+J82+J63)+(K66+K75+K82+K63)</f>
        <v>0</v>
      </c>
      <c r="K504" s="235">
        <f>-(K66+K75+K82+K63)+(L66+L75+L82+L63)</f>
        <v>0</v>
      </c>
      <c r="L504" s="235"/>
      <c r="M504" s="167"/>
    </row>
    <row r="505" spans="1:14" x14ac:dyDescent="0.25">
      <c r="A505" s="167"/>
      <c r="B505" s="228"/>
      <c r="C505" s="296" t="s">
        <v>351</v>
      </c>
      <c r="D505" s="296"/>
      <c r="E505" s="296"/>
      <c r="F505" s="236"/>
      <c r="G505" s="99"/>
      <c r="H505" s="237">
        <f>H502+H503+H504</f>
        <v>0</v>
      </c>
      <c r="I505" s="237">
        <f>I502+I503+I504</f>
        <v>0</v>
      </c>
      <c r="J505" s="237">
        <f>J502+J503+J504</f>
        <v>0</v>
      </c>
      <c r="K505" s="237">
        <f>K502+K503+K504</f>
        <v>0</v>
      </c>
      <c r="L505" s="237"/>
      <c r="M505" s="167"/>
    </row>
    <row r="506" spans="1:14" x14ac:dyDescent="0.25">
      <c r="A506" s="167"/>
      <c r="B506" s="300" t="s">
        <v>338</v>
      </c>
      <c r="C506" s="289"/>
      <c r="D506" s="289"/>
      <c r="E506" s="167"/>
      <c r="F506" s="167"/>
      <c r="G506" s="101"/>
      <c r="H506" s="232"/>
      <c r="I506" s="232"/>
      <c r="J506" s="232"/>
      <c r="K506" s="232"/>
      <c r="L506" s="232"/>
      <c r="M506" s="167"/>
    </row>
    <row r="507" spans="1:14" x14ac:dyDescent="0.25">
      <c r="A507" s="167"/>
      <c r="B507" s="167"/>
      <c r="C507" s="292" t="s">
        <v>116</v>
      </c>
      <c r="D507" s="293"/>
      <c r="E507" s="293"/>
      <c r="F507" s="208"/>
      <c r="G507" s="85"/>
      <c r="H507" s="234">
        <f>(H43-I43)*-1</f>
        <v>0</v>
      </c>
      <c r="I507" s="234">
        <f>(I43-J43)*-1</f>
        <v>0</v>
      </c>
      <c r="J507" s="234">
        <f>(J43-K43)*-1</f>
        <v>0</v>
      </c>
      <c r="K507" s="234">
        <f>(K43-L43)*-1</f>
        <v>0</v>
      </c>
      <c r="L507" s="234"/>
      <c r="M507" s="167"/>
    </row>
    <row r="508" spans="1:14" x14ac:dyDescent="0.25">
      <c r="A508" s="167"/>
      <c r="B508" s="167"/>
      <c r="C508" s="294" t="s">
        <v>117</v>
      </c>
      <c r="D508" s="295"/>
      <c r="E508" s="295"/>
      <c r="F508" s="173"/>
      <c r="G508" s="89"/>
      <c r="H508" s="235">
        <f>(H237-I237+H235-I235)*-1</f>
        <v>0</v>
      </c>
      <c r="I508" s="235">
        <f>(I237-J237+I235-J235)*-1</f>
        <v>0</v>
      </c>
      <c r="J508" s="235">
        <f>(J237-K237+J235-K235)*-1</f>
        <v>0</v>
      </c>
      <c r="K508" s="235">
        <f>(K237-L237+K235-L235)*-1</f>
        <v>0</v>
      </c>
      <c r="L508" s="235"/>
      <c r="M508" s="167"/>
    </row>
    <row r="509" spans="1:14" x14ac:dyDescent="0.25">
      <c r="A509" s="167"/>
      <c r="B509" s="167"/>
      <c r="C509" s="294" t="s">
        <v>118</v>
      </c>
      <c r="D509" s="295"/>
      <c r="E509" s="295"/>
      <c r="F509" s="173"/>
      <c r="G509" s="89"/>
      <c r="H509" s="235">
        <f>(H248-I248+H246-I246+H257-I257+H255-I255+H266-I266+H264-I264+H275-I275+H273-I273+H285-I285+H283-I283+H294-I294+H292-I292)*-1</f>
        <v>0</v>
      </c>
      <c r="I509" s="235">
        <f>(I248-J248+I246-J246+I257-J257+I255-J255+I266-J266+I264-J264+I275-J275+I273-J273+I285-J285+I283-J283+I294-J294+I292-J292)*-1</f>
        <v>0</v>
      </c>
      <c r="J509" s="235">
        <f>(J248-K248+J246-K246+J257-K257+J255-K255+J266-K266+J264-K264+J275-K275+J273-K273+J285-K285+J283-K283+J294-K294+J292-K292)*-1</f>
        <v>0</v>
      </c>
      <c r="K509" s="235">
        <f>(K248-L248+K246-L246+K257-L257+K255-L255+K266-L266+K264-L264+K275-L275+K273-L273+K285-L285+K283-L283+K294-L294+K292-L292)*-1</f>
        <v>0</v>
      </c>
      <c r="L509" s="235"/>
      <c r="M509" s="167"/>
      <c r="N509" s="87"/>
    </row>
    <row r="510" spans="1:14" x14ac:dyDescent="0.25">
      <c r="A510" s="167"/>
      <c r="B510" s="167"/>
      <c r="C510" s="294" t="s">
        <v>355</v>
      </c>
      <c r="D510" s="295"/>
      <c r="E510" s="295"/>
      <c r="F510" s="173"/>
      <c r="G510" s="89"/>
      <c r="H510" s="235">
        <f>(H52-I52)*-1</f>
        <v>0</v>
      </c>
      <c r="I510" s="235">
        <f>(I52-J52)*-1</f>
        <v>0</v>
      </c>
      <c r="J510" s="235">
        <f>(J52-K52)*-1</f>
        <v>0</v>
      </c>
      <c r="K510" s="235">
        <f>(K52-L52)*-1</f>
        <v>0</v>
      </c>
      <c r="L510" s="235"/>
      <c r="M510" s="167"/>
      <c r="N510" s="238"/>
    </row>
    <row r="511" spans="1:14" x14ac:dyDescent="0.25">
      <c r="A511" s="167"/>
      <c r="B511" s="228"/>
      <c r="C511" s="296" t="s">
        <v>356</v>
      </c>
      <c r="D511" s="296"/>
      <c r="E511" s="296"/>
      <c r="F511" s="236"/>
      <c r="G511" s="99"/>
      <c r="H511" s="237">
        <f>SUM(H507:H510)</f>
        <v>0</v>
      </c>
      <c r="I511" s="237">
        <f>SUM(I507:I510)</f>
        <v>0</v>
      </c>
      <c r="J511" s="237">
        <f>SUM(J507:J510)</f>
        <v>0</v>
      </c>
      <c r="K511" s="237">
        <f>SUM(K507:K510)</f>
        <v>0</v>
      </c>
      <c r="L511" s="237"/>
      <c r="M511" s="167"/>
    </row>
    <row r="512" spans="1:14" x14ac:dyDescent="0.25">
      <c r="A512" s="167"/>
      <c r="B512" s="298" t="s">
        <v>337</v>
      </c>
      <c r="C512" s="299"/>
      <c r="D512" s="299"/>
      <c r="E512" s="299"/>
      <c r="F512" s="167"/>
      <c r="G512" s="101"/>
      <c r="H512" s="239"/>
      <c r="I512" s="239"/>
      <c r="J512" s="239"/>
      <c r="K512" s="239"/>
      <c r="L512" s="239"/>
      <c r="M512" s="167"/>
    </row>
    <row r="513" spans="1:13" x14ac:dyDescent="0.25">
      <c r="A513" s="167"/>
      <c r="B513" s="167"/>
      <c r="C513" s="292" t="s">
        <v>358</v>
      </c>
      <c r="D513" s="293"/>
      <c r="E513" s="293"/>
      <c r="F513" s="208"/>
      <c r="G513" s="85"/>
      <c r="H513" s="234">
        <f>H92+H95-I92-I95</f>
        <v>0</v>
      </c>
      <c r="I513" s="234">
        <f>I92+I95-J92-J95</f>
        <v>0</v>
      </c>
      <c r="J513" s="234">
        <f>J92+J95-K92-K95</f>
        <v>0</v>
      </c>
      <c r="K513" s="234">
        <f>K92+K95-L92-L95</f>
        <v>0</v>
      </c>
      <c r="L513" s="234"/>
      <c r="M513" s="167"/>
    </row>
    <row r="514" spans="1:13" x14ac:dyDescent="0.25">
      <c r="A514" s="167"/>
      <c r="B514" s="167"/>
      <c r="C514" s="294" t="s">
        <v>176</v>
      </c>
      <c r="D514" s="295"/>
      <c r="E514" s="295"/>
      <c r="F514" s="173"/>
      <c r="G514" s="89"/>
      <c r="H514" s="235">
        <f>H113-I113</f>
        <v>0</v>
      </c>
      <c r="I514" s="235">
        <f>I113-J113</f>
        <v>0</v>
      </c>
      <c r="J514" s="235">
        <f>J113-K113</f>
        <v>0</v>
      </c>
      <c r="K514" s="235">
        <f>K113-L113</f>
        <v>0</v>
      </c>
      <c r="L514" s="235"/>
      <c r="M514" s="167"/>
    </row>
    <row r="515" spans="1:13" x14ac:dyDescent="0.25">
      <c r="A515" s="167"/>
      <c r="B515" s="167"/>
      <c r="C515" s="294" t="s">
        <v>359</v>
      </c>
      <c r="D515" s="295"/>
      <c r="E515" s="295"/>
      <c r="F515" s="173"/>
      <c r="G515" s="89"/>
      <c r="H515" s="235">
        <f>H128+H129+H139-H389-I128-I129-I139+I389</f>
        <v>0</v>
      </c>
      <c r="I515" s="235">
        <f>I128+I129+I139-I389-J128-J129-J139+J389</f>
        <v>0</v>
      </c>
      <c r="J515" s="235">
        <f>J128+J129+J139-J389-K128-K129-K139+K389</f>
        <v>0</v>
      </c>
      <c r="K515" s="235">
        <f>K128+K129+K139-K389-L128-L129-L139+L389</f>
        <v>0</v>
      </c>
      <c r="L515" s="235"/>
      <c r="M515" s="167"/>
    </row>
    <row r="516" spans="1:13" x14ac:dyDescent="0.25">
      <c r="A516" s="167"/>
      <c r="B516" s="167"/>
      <c r="C516" s="294" t="s">
        <v>360</v>
      </c>
      <c r="D516" s="295"/>
      <c r="E516" s="295"/>
      <c r="F516" s="173"/>
      <c r="G516" s="89"/>
      <c r="H516" s="235">
        <f>H116-I116+H126-I126</f>
        <v>0</v>
      </c>
      <c r="I516" s="235">
        <f>I116-J116+I126-J126</f>
        <v>0</v>
      </c>
      <c r="J516" s="235">
        <f>J116-K116+J126-K126</f>
        <v>0</v>
      </c>
      <c r="K516" s="235">
        <f>K116-L116+K126-L126</f>
        <v>0</v>
      </c>
      <c r="L516" s="235"/>
      <c r="M516" s="167"/>
    </row>
    <row r="517" spans="1:13" x14ac:dyDescent="0.25">
      <c r="A517" s="167"/>
      <c r="B517" s="228"/>
      <c r="C517" s="296" t="s">
        <v>357</v>
      </c>
      <c r="D517" s="296"/>
      <c r="E517" s="296"/>
      <c r="F517" s="236"/>
      <c r="G517" s="99"/>
      <c r="H517" s="237">
        <f>SUM(H513:H516)</f>
        <v>0</v>
      </c>
      <c r="I517" s="237">
        <f>SUM(I513:I516)</f>
        <v>0</v>
      </c>
      <c r="J517" s="237">
        <f>SUM(J513:J516)</f>
        <v>0</v>
      </c>
      <c r="K517" s="237">
        <f>SUM(K513:K516)</f>
        <v>0</v>
      </c>
      <c r="L517" s="237"/>
      <c r="M517" s="167"/>
    </row>
    <row r="518" spans="1:13" ht="17.25" customHeight="1" x14ac:dyDescent="0.25">
      <c r="A518" s="167"/>
      <c r="B518" s="297" t="s">
        <v>361</v>
      </c>
      <c r="C518" s="297"/>
      <c r="D518" s="297"/>
      <c r="E518" s="297"/>
      <c r="F518" s="240"/>
      <c r="G518" s="241"/>
      <c r="H518" s="242">
        <f>H517+H511+H505</f>
        <v>0</v>
      </c>
      <c r="I518" s="242">
        <f>I517+I511+I505</f>
        <v>0</v>
      </c>
      <c r="J518" s="242">
        <f>J517+J511+J505</f>
        <v>0</v>
      </c>
      <c r="K518" s="242">
        <f>K517+K511+K505</f>
        <v>0</v>
      </c>
      <c r="L518" s="242"/>
      <c r="M518" s="243"/>
    </row>
    <row r="519" spans="1:13" x14ac:dyDescent="0.25">
      <c r="A519" s="167"/>
      <c r="B519" s="244"/>
      <c r="C519" s="291"/>
      <c r="D519" s="291"/>
      <c r="E519" s="291"/>
      <c r="F519" s="244"/>
      <c r="G519" s="283"/>
      <c r="H519" s="245"/>
      <c r="I519" s="245"/>
      <c r="J519" s="245"/>
      <c r="K519" s="245"/>
      <c r="L519" s="245"/>
      <c r="M519" s="244"/>
    </row>
    <row r="520" spans="1:13" x14ac:dyDescent="0.25">
      <c r="A520" s="167"/>
      <c r="B520" s="244"/>
      <c r="C520" s="244"/>
      <c r="D520" s="244"/>
      <c r="E520" s="244"/>
      <c r="F520" s="244"/>
      <c r="G520" s="284"/>
      <c r="H520" s="245"/>
      <c r="I520" s="245"/>
      <c r="J520" s="245"/>
      <c r="K520" s="245"/>
      <c r="L520" s="245"/>
      <c r="M520" s="244"/>
    </row>
    <row r="521" spans="1:13" ht="18" x14ac:dyDescent="0.25">
      <c r="A521" s="3" t="s">
        <v>314</v>
      </c>
      <c r="B521" s="167"/>
      <c r="C521" s="167"/>
      <c r="D521" s="167"/>
      <c r="E521" s="167"/>
      <c r="F521" s="167"/>
      <c r="G521" s="167"/>
      <c r="H521" s="168"/>
      <c r="I521" s="168"/>
      <c r="J521" s="168"/>
      <c r="K521" s="168"/>
      <c r="L521" s="168"/>
      <c r="M521" s="167"/>
    </row>
    <row r="522" spans="1:13" x14ac:dyDescent="0.25">
      <c r="A522" s="167"/>
      <c r="B522" s="167"/>
      <c r="C522" s="167"/>
      <c r="D522" s="167"/>
      <c r="E522" s="167"/>
      <c r="F522" s="167"/>
      <c r="G522" s="167"/>
      <c r="H522" s="168"/>
      <c r="I522" s="168"/>
      <c r="J522" s="168"/>
      <c r="K522" s="168"/>
      <c r="L522" s="168"/>
      <c r="M522" s="167"/>
    </row>
    <row r="523" spans="1:13" x14ac:dyDescent="0.25">
      <c r="A523" s="167"/>
      <c r="B523" s="167"/>
      <c r="C523" s="167"/>
      <c r="D523" s="167"/>
      <c r="E523" s="167"/>
      <c r="F523" s="167"/>
      <c r="G523" s="80"/>
      <c r="H523" s="80" t="str">
        <f>H17</f>
        <v>Année X</v>
      </c>
      <c r="I523" s="80" t="str">
        <f t="shared" ref="I523:L523" si="56">I17</f>
        <v>Année X-1</v>
      </c>
      <c r="J523" s="80" t="str">
        <f t="shared" si="56"/>
        <v>Année X-2</v>
      </c>
      <c r="K523" s="80" t="str">
        <f t="shared" si="56"/>
        <v>Année X-3</v>
      </c>
      <c r="L523" s="80" t="str">
        <f t="shared" si="56"/>
        <v>Année X-4</v>
      </c>
      <c r="M523" s="167"/>
    </row>
    <row r="524" spans="1:13" x14ac:dyDescent="0.25">
      <c r="A524" s="167"/>
      <c r="B524" s="167"/>
      <c r="C524" s="167"/>
      <c r="D524" s="167"/>
      <c r="E524" s="167"/>
      <c r="F524" s="167"/>
      <c r="G524" s="101"/>
      <c r="H524" s="231"/>
      <c r="I524" s="231"/>
      <c r="J524" s="231"/>
      <c r="K524" s="231"/>
      <c r="L524" s="231"/>
      <c r="M524" s="167"/>
    </row>
    <row r="525" spans="1:13" x14ac:dyDescent="0.25">
      <c r="A525" s="167"/>
      <c r="B525" s="286" t="s">
        <v>362</v>
      </c>
      <c r="C525" s="289"/>
      <c r="D525" s="289"/>
      <c r="E525" s="289"/>
      <c r="F525" s="167"/>
      <c r="G525" s="101" t="s">
        <v>19</v>
      </c>
      <c r="H525" s="246">
        <f>H83</f>
        <v>0</v>
      </c>
      <c r="I525" s="246">
        <f>I83</f>
        <v>0</v>
      </c>
      <c r="J525" s="246">
        <f>J83</f>
        <v>0</v>
      </c>
      <c r="K525" s="246">
        <f>K83</f>
        <v>0</v>
      </c>
      <c r="L525" s="246">
        <f>L83</f>
        <v>0</v>
      </c>
      <c r="M525" s="167"/>
    </row>
    <row r="526" spans="1:13" x14ac:dyDescent="0.25">
      <c r="A526" s="167"/>
      <c r="B526" s="286" t="s">
        <v>363</v>
      </c>
      <c r="C526" s="289"/>
      <c r="D526" s="289"/>
      <c r="E526" s="289"/>
      <c r="F526" s="167"/>
      <c r="G526" s="101">
        <v>70</v>
      </c>
      <c r="H526" s="246">
        <f>H149</f>
        <v>0</v>
      </c>
      <c r="I526" s="246">
        <f>I149</f>
        <v>0</v>
      </c>
      <c r="J526" s="246">
        <f>J149</f>
        <v>0</v>
      </c>
      <c r="K526" s="246">
        <f>K149</f>
        <v>0</v>
      </c>
      <c r="L526" s="246">
        <f>L149</f>
        <v>0</v>
      </c>
      <c r="M526" s="167"/>
    </row>
    <row r="527" spans="1:13" x14ac:dyDescent="0.25">
      <c r="A527" s="167"/>
      <c r="B527" s="286" t="s">
        <v>387</v>
      </c>
      <c r="C527" s="287"/>
      <c r="D527" s="287"/>
      <c r="E527" s="287"/>
      <c r="F527" s="167"/>
      <c r="G527" s="101" t="s">
        <v>67</v>
      </c>
      <c r="H527" s="246" t="e">
        <f>H526/H31</f>
        <v>#DIV/0!</v>
      </c>
      <c r="I527" s="246" t="e">
        <f>I526/I31</f>
        <v>#DIV/0!</v>
      </c>
      <c r="J527" s="246" t="e">
        <f>J526/J31</f>
        <v>#DIV/0!</v>
      </c>
      <c r="K527" s="246" t="e">
        <f>K526/K31</f>
        <v>#DIV/0!</v>
      </c>
      <c r="L527" s="246" t="e">
        <f>L526/L31</f>
        <v>#DIV/0!</v>
      </c>
      <c r="M527" s="167"/>
    </row>
    <row r="528" spans="1:13" x14ac:dyDescent="0.25">
      <c r="A528" s="167"/>
      <c r="B528" s="286" t="s">
        <v>273</v>
      </c>
      <c r="C528" s="289"/>
      <c r="D528" s="289"/>
      <c r="E528" s="289"/>
      <c r="F528" s="167"/>
      <c r="G528" s="101">
        <v>9904</v>
      </c>
      <c r="H528" s="246">
        <f>H193</f>
        <v>0</v>
      </c>
      <c r="I528" s="246">
        <f>I193</f>
        <v>0</v>
      </c>
      <c r="J528" s="246">
        <f>J193</f>
        <v>0</v>
      </c>
      <c r="K528" s="246">
        <f>K193</f>
        <v>0</v>
      </c>
      <c r="L528" s="246">
        <f>L193</f>
        <v>0</v>
      </c>
      <c r="M528" s="167"/>
    </row>
    <row r="529" spans="1:13" x14ac:dyDescent="0.25">
      <c r="A529" s="167"/>
      <c r="B529" s="286" t="s">
        <v>364</v>
      </c>
      <c r="C529" s="289"/>
      <c r="D529" s="289"/>
      <c r="E529" s="289"/>
      <c r="F529" s="167"/>
      <c r="G529" s="101" t="s">
        <v>68</v>
      </c>
      <c r="H529" s="246">
        <f>H148-H154-H157</f>
        <v>0</v>
      </c>
      <c r="I529" s="246">
        <f>I148-I154-I157</f>
        <v>0</v>
      </c>
      <c r="J529" s="246">
        <f>J148-J154-J157</f>
        <v>0</v>
      </c>
      <c r="K529" s="246">
        <f>K148-K154-K157</f>
        <v>0</v>
      </c>
      <c r="L529" s="246">
        <f>L148-L154-L157</f>
        <v>0</v>
      </c>
      <c r="M529" s="167"/>
    </row>
    <row r="530" spans="1:13" x14ac:dyDescent="0.25">
      <c r="A530" s="167"/>
      <c r="B530" s="286" t="s">
        <v>365</v>
      </c>
      <c r="C530" s="289"/>
      <c r="D530" s="289"/>
      <c r="E530" s="289"/>
      <c r="F530" s="167"/>
      <c r="G530" s="101" t="s">
        <v>69</v>
      </c>
      <c r="H530" s="247" t="e">
        <f>H529/H526</f>
        <v>#DIV/0!</v>
      </c>
      <c r="I530" s="247" t="e">
        <f>I529/I526</f>
        <v>#DIV/0!</v>
      </c>
      <c r="J530" s="247" t="e">
        <f>J529/J526</f>
        <v>#DIV/0!</v>
      </c>
      <c r="K530" s="247" t="e">
        <f>K529/K526</f>
        <v>#DIV/0!</v>
      </c>
      <c r="L530" s="247" t="e">
        <f>L529/L526</f>
        <v>#DIV/0!</v>
      </c>
      <c r="M530" s="167"/>
    </row>
    <row r="531" spans="1:13" x14ac:dyDescent="0.25">
      <c r="A531" s="167"/>
      <c r="B531" s="286" t="s">
        <v>366</v>
      </c>
      <c r="C531" s="289"/>
      <c r="D531" s="289"/>
      <c r="E531" s="289"/>
      <c r="F531" s="167"/>
      <c r="G531" s="101" t="s">
        <v>70</v>
      </c>
      <c r="H531" s="247" t="e">
        <f>H91/H525</f>
        <v>#DIV/0!</v>
      </c>
      <c r="I531" s="247" t="e">
        <f>I91/I525</f>
        <v>#DIV/0!</v>
      </c>
      <c r="J531" s="247" t="e">
        <f>J91/J525</f>
        <v>#DIV/0!</v>
      </c>
      <c r="K531" s="247" t="e">
        <f>K91/K525</f>
        <v>#DIV/0!</v>
      </c>
      <c r="L531" s="247" t="e">
        <f>L91/L525</f>
        <v>#DIV/0!</v>
      </c>
      <c r="M531" s="167"/>
    </row>
    <row r="532" spans="1:13" x14ac:dyDescent="0.25">
      <c r="A532" s="167"/>
      <c r="B532" s="286" t="s">
        <v>351</v>
      </c>
      <c r="C532" s="289"/>
      <c r="D532" s="289"/>
      <c r="E532" s="289"/>
      <c r="F532" s="167"/>
      <c r="G532" s="101" t="s">
        <v>71</v>
      </c>
      <c r="H532" s="246">
        <f>H505</f>
        <v>0</v>
      </c>
      <c r="I532" s="246">
        <f>I505</f>
        <v>0</v>
      </c>
      <c r="J532" s="246">
        <f>J505</f>
        <v>0</v>
      </c>
      <c r="K532" s="246">
        <f>K505</f>
        <v>0</v>
      </c>
      <c r="L532" s="246">
        <f>L505</f>
        <v>0</v>
      </c>
      <c r="M532" s="167"/>
    </row>
    <row r="533" spans="1:13" x14ac:dyDescent="0.25">
      <c r="A533" s="167"/>
      <c r="B533" s="286" t="s">
        <v>339</v>
      </c>
      <c r="C533" s="289"/>
      <c r="D533" s="289"/>
      <c r="E533" s="289"/>
      <c r="F533" s="167"/>
      <c r="G533" s="101" t="s">
        <v>72</v>
      </c>
      <c r="H533" s="247" t="e">
        <f>H528/H526</f>
        <v>#DIV/0!</v>
      </c>
      <c r="I533" s="247" t="e">
        <f>I528/I526</f>
        <v>#DIV/0!</v>
      </c>
      <c r="J533" s="247" t="e">
        <f>J528/J526</f>
        <v>#DIV/0!</v>
      </c>
      <c r="K533" s="247" t="e">
        <f>K528/K526</f>
        <v>#DIV/0!</v>
      </c>
      <c r="L533" s="247" t="e">
        <f>L528/L526</f>
        <v>#DIV/0!</v>
      </c>
      <c r="M533" s="167"/>
    </row>
    <row r="534" spans="1:13" x14ac:dyDescent="0.25">
      <c r="A534" s="167"/>
      <c r="B534" s="167"/>
      <c r="C534" s="167"/>
      <c r="D534" s="167"/>
      <c r="E534" s="167"/>
      <c r="F534" s="167"/>
      <c r="G534" s="167"/>
      <c r="H534" s="168"/>
      <c r="I534" s="168"/>
      <c r="J534" s="168"/>
      <c r="K534" s="168"/>
      <c r="L534" s="168"/>
      <c r="M534" s="167"/>
    </row>
    <row r="535" spans="1:13" x14ac:dyDescent="0.25">
      <c r="A535" s="167"/>
      <c r="B535" s="167"/>
      <c r="C535" s="167"/>
      <c r="D535" s="167"/>
      <c r="E535" s="167"/>
      <c r="F535" s="167"/>
      <c r="G535" s="167"/>
      <c r="H535" s="168"/>
      <c r="I535" s="168"/>
      <c r="J535" s="168"/>
      <c r="K535" s="168"/>
      <c r="L535" s="168"/>
      <c r="M535" s="167"/>
    </row>
    <row r="536" spans="1:13" ht="18" x14ac:dyDescent="0.25">
      <c r="A536" s="3" t="s">
        <v>312</v>
      </c>
      <c r="B536" s="167"/>
      <c r="C536" s="167"/>
      <c r="D536" s="167"/>
      <c r="E536" s="167"/>
      <c r="F536" s="167"/>
      <c r="G536" s="167"/>
      <c r="H536" s="168"/>
      <c r="I536" s="168"/>
      <c r="J536" s="168"/>
      <c r="K536" s="168"/>
      <c r="L536" s="168"/>
      <c r="M536" s="167"/>
    </row>
    <row r="537" spans="1:13" x14ac:dyDescent="0.25">
      <c r="A537" s="167"/>
      <c r="B537" s="167"/>
      <c r="C537" s="167"/>
      <c r="D537" s="167"/>
      <c r="E537" s="167"/>
      <c r="F537" s="167"/>
      <c r="G537" s="167"/>
      <c r="H537" s="168"/>
      <c r="I537" s="168"/>
      <c r="J537" s="168"/>
      <c r="K537" s="168"/>
      <c r="L537" s="168"/>
      <c r="M537" s="167"/>
    </row>
    <row r="538" spans="1:13" x14ac:dyDescent="0.25">
      <c r="A538" s="167"/>
      <c r="B538" s="167"/>
      <c r="C538" s="167"/>
      <c r="D538" s="167"/>
      <c r="E538" s="167"/>
      <c r="F538" s="167"/>
      <c r="G538" s="80"/>
      <c r="H538" s="81" t="str">
        <f>H17</f>
        <v>Année X</v>
      </c>
      <c r="I538" s="270" t="str">
        <f t="shared" ref="I538:L538" si="57">I17</f>
        <v>Année X-1</v>
      </c>
      <c r="J538" s="270" t="str">
        <f t="shared" si="57"/>
        <v>Année X-2</v>
      </c>
      <c r="K538" s="270" t="str">
        <f t="shared" si="57"/>
        <v>Année X-3</v>
      </c>
      <c r="L538" s="270" t="str">
        <f t="shared" si="57"/>
        <v>Année X-4</v>
      </c>
      <c r="M538" s="167"/>
    </row>
    <row r="539" spans="1:13" x14ac:dyDescent="0.25">
      <c r="A539" s="167"/>
      <c r="B539" s="167"/>
      <c r="C539" s="167"/>
      <c r="D539" s="167"/>
      <c r="E539" s="167"/>
      <c r="F539" s="167"/>
      <c r="G539" s="101"/>
      <c r="H539" s="231"/>
      <c r="I539" s="231"/>
      <c r="J539" s="231"/>
      <c r="K539" s="231"/>
      <c r="L539" s="231"/>
      <c r="M539" s="167"/>
    </row>
    <row r="540" spans="1:13" x14ac:dyDescent="0.25">
      <c r="A540" s="167"/>
      <c r="B540" s="286" t="s">
        <v>394</v>
      </c>
      <c r="C540" s="287"/>
      <c r="D540" s="287"/>
      <c r="E540" s="287"/>
      <c r="F540" s="288"/>
      <c r="G540" s="101"/>
      <c r="H540" s="246" t="e">
        <f>(H62-H63)/(H127+H140)</f>
        <v>#DIV/0!</v>
      </c>
      <c r="I540" s="246" t="e">
        <f>(I62-I63)/(I127+I140)</f>
        <v>#DIV/0!</v>
      </c>
      <c r="J540" s="246" t="e">
        <f>(J62-J63)/(J127+J140)</f>
        <v>#DIV/0!</v>
      </c>
      <c r="K540" s="246" t="e">
        <f>(K62-K63)/(K127+K140)</f>
        <v>#DIV/0!</v>
      </c>
      <c r="L540" s="246" t="e">
        <f>(L62-L63)/(L127+L140)</f>
        <v>#DIV/0!</v>
      </c>
      <c r="M540" s="167"/>
    </row>
    <row r="541" spans="1:13" x14ac:dyDescent="0.25">
      <c r="A541" s="167"/>
      <c r="B541" s="286" t="s">
        <v>395</v>
      </c>
      <c r="C541" s="289"/>
      <c r="D541" s="289"/>
      <c r="E541" s="289"/>
      <c r="F541" s="290"/>
      <c r="G541" s="101"/>
      <c r="H541" s="239" t="e">
        <f>(H75+H78+H81)/(H127)</f>
        <v>#DIV/0!</v>
      </c>
      <c r="I541" s="239" t="e">
        <f>(I75+I78+I81)/(I127)</f>
        <v>#DIV/0!</v>
      </c>
      <c r="J541" s="239" t="e">
        <f>(J75+J78+J81)/(J127)</f>
        <v>#DIV/0!</v>
      </c>
      <c r="K541" s="239" t="e">
        <f>(K75+K78+K81)/(K127)</f>
        <v>#DIV/0!</v>
      </c>
      <c r="L541" s="239" t="e">
        <f>(L75+L78+L81)/(L127)</f>
        <v>#DIV/0!</v>
      </c>
      <c r="M541" s="167"/>
    </row>
    <row r="542" spans="1:13" x14ac:dyDescent="0.25">
      <c r="A542" s="167"/>
      <c r="B542" s="286" t="s">
        <v>389</v>
      </c>
      <c r="C542" s="287"/>
      <c r="D542" s="287"/>
      <c r="E542" s="287"/>
      <c r="F542" s="288"/>
      <c r="G542" s="101"/>
      <c r="H542" s="239" t="e">
        <f>H76/(((H149+H152)*1.21)/(365*H22/12))</f>
        <v>#DIV/0!</v>
      </c>
      <c r="I542" s="239" t="e">
        <f>I76/(((I149+I152)*1.21)/(365*I22/12))</f>
        <v>#DIV/0!</v>
      </c>
      <c r="J542" s="239" t="e">
        <f>J76/(((J149+J152)*1.21)/(365*J22/12))</f>
        <v>#DIV/0!</v>
      </c>
      <c r="K542" s="239" t="e">
        <f>K76/(((K149+K152)*1.21)/(365*K22/12))</f>
        <v>#DIV/0!</v>
      </c>
      <c r="L542" s="239" t="e">
        <f>L76/(((L149+L152)*1.21)/(365*L22/12))</f>
        <v>#DIV/0!</v>
      </c>
      <c r="M542" s="167"/>
    </row>
    <row r="543" spans="1:13" x14ac:dyDescent="0.25">
      <c r="A543" s="167"/>
      <c r="B543" s="286" t="s">
        <v>390</v>
      </c>
      <c r="C543" s="289"/>
      <c r="D543" s="289"/>
      <c r="E543" s="289"/>
      <c r="F543" s="290"/>
      <c r="G543" s="182"/>
      <c r="H543" s="249" t="e">
        <f>(H132)/(((H155+H157)*1.21)/(365*H22/12))</f>
        <v>#DIV/0!</v>
      </c>
      <c r="I543" s="249" t="e">
        <f>(I132)/(((I155+I157)*1.21)/(365*I22/12))</f>
        <v>#DIV/0!</v>
      </c>
      <c r="J543" s="249" t="e">
        <f>(J132)/(((J155+J157)*1.21)/(365*J22/12))</f>
        <v>#DIV/0!</v>
      </c>
      <c r="K543" s="249" t="e">
        <f>(K132)/(((K155+K157)*1.21)/(365*K22/12))</f>
        <v>#DIV/0!</v>
      </c>
      <c r="L543" s="249" t="e">
        <f>(L132)/(((L155+L157)*1.21)/(365*L22/12))</f>
        <v>#DIV/0!</v>
      </c>
      <c r="M543" s="167"/>
    </row>
    <row r="544" spans="1:13" x14ac:dyDescent="0.25">
      <c r="A544" s="167"/>
      <c r="B544" s="167"/>
      <c r="C544" s="167"/>
      <c r="D544" s="167"/>
      <c r="E544" s="167"/>
      <c r="F544" s="167"/>
      <c r="G544" s="167"/>
      <c r="H544" s="168"/>
      <c r="I544" s="168"/>
      <c r="J544" s="168"/>
      <c r="K544" s="168"/>
      <c r="L544" s="168"/>
      <c r="M544" s="167"/>
    </row>
    <row r="545" spans="1:13" x14ac:dyDescent="0.25">
      <c r="A545" s="167"/>
      <c r="B545" s="167"/>
      <c r="C545" s="167"/>
      <c r="D545" s="167"/>
      <c r="E545" s="167"/>
      <c r="F545" s="167"/>
      <c r="G545" s="167"/>
      <c r="H545" s="168"/>
      <c r="I545" s="168"/>
      <c r="J545" s="168"/>
      <c r="K545" s="168"/>
      <c r="L545" s="168" t="s">
        <v>77</v>
      </c>
      <c r="M545" s="167"/>
    </row>
    <row r="546" spans="1:13" ht="18" x14ac:dyDescent="0.25">
      <c r="A546" s="3" t="s">
        <v>313</v>
      </c>
      <c r="B546" s="167"/>
      <c r="C546" s="167"/>
      <c r="D546" s="167"/>
      <c r="E546" s="167"/>
      <c r="F546" s="167"/>
      <c r="G546" s="167"/>
      <c r="H546" s="168"/>
      <c r="I546" s="168"/>
      <c r="J546" s="168"/>
      <c r="K546" s="168"/>
      <c r="L546" s="168"/>
      <c r="M546" s="167"/>
    </row>
    <row r="547" spans="1:13" x14ac:dyDescent="0.25">
      <c r="A547" s="167"/>
      <c r="B547" s="167"/>
      <c r="C547" s="167"/>
      <c r="D547" s="167"/>
      <c r="E547" s="167"/>
      <c r="F547" s="167"/>
      <c r="G547" s="167"/>
      <c r="H547" s="168"/>
      <c r="I547" s="168"/>
      <c r="J547" s="168"/>
      <c r="K547" s="168"/>
      <c r="L547" s="168"/>
      <c r="M547" s="167"/>
    </row>
    <row r="548" spans="1:13" x14ac:dyDescent="0.25">
      <c r="A548" s="167"/>
      <c r="B548" s="167"/>
      <c r="C548" s="167"/>
      <c r="D548" s="167"/>
      <c r="E548" s="167"/>
      <c r="F548" s="167"/>
      <c r="G548" s="80"/>
      <c r="H548" s="80" t="str">
        <f>H17</f>
        <v>Année X</v>
      </c>
      <c r="I548" s="80" t="str">
        <f t="shared" ref="I548:L548" si="58">I17</f>
        <v>Année X-1</v>
      </c>
      <c r="J548" s="80" t="str">
        <f t="shared" si="58"/>
        <v>Année X-2</v>
      </c>
      <c r="K548" s="80" t="str">
        <f t="shared" si="58"/>
        <v>Année X-3</v>
      </c>
      <c r="L548" s="80" t="str">
        <f t="shared" si="58"/>
        <v>Année X-4</v>
      </c>
      <c r="M548" s="167"/>
    </row>
    <row r="549" spans="1:13" x14ac:dyDescent="0.25">
      <c r="A549" s="167"/>
      <c r="B549" s="167"/>
      <c r="C549" s="167"/>
      <c r="D549" s="167"/>
      <c r="E549" s="167"/>
      <c r="F549" s="167"/>
      <c r="G549" s="101"/>
      <c r="H549" s="231"/>
      <c r="I549" s="231"/>
      <c r="J549" s="231"/>
      <c r="K549" s="231"/>
      <c r="L549" s="231"/>
      <c r="M549" s="167"/>
    </row>
    <row r="550" spans="1:13" s="278" customFormat="1" x14ac:dyDescent="0.25">
      <c r="A550" s="276"/>
      <c r="B550" s="277" t="s">
        <v>392</v>
      </c>
      <c r="C550" s="276"/>
      <c r="D550" s="276"/>
      <c r="E550" s="285" t="s">
        <v>393</v>
      </c>
      <c r="F550" s="283"/>
      <c r="G550" s="101"/>
      <c r="H550" s="247" t="e">
        <f>(H107+H114)/H141</f>
        <v>#DIV/0!</v>
      </c>
      <c r="I550" s="247" t="e">
        <f t="shared" ref="I550:L550" si="59">(I107+I114)/I141</f>
        <v>#DIV/0!</v>
      </c>
      <c r="J550" s="247" t="e">
        <f t="shared" si="59"/>
        <v>#DIV/0!</v>
      </c>
      <c r="K550" s="247" t="e">
        <f t="shared" si="59"/>
        <v>#DIV/0!</v>
      </c>
      <c r="L550" s="247" t="e">
        <f t="shared" si="59"/>
        <v>#DIV/0!</v>
      </c>
      <c r="M550" s="276"/>
    </row>
    <row r="551" spans="1:13" x14ac:dyDescent="0.25">
      <c r="A551" s="167"/>
      <c r="B551" s="285" t="s">
        <v>367</v>
      </c>
      <c r="C551" s="276"/>
      <c r="D551" s="276"/>
      <c r="E551" s="277" t="s">
        <v>391</v>
      </c>
      <c r="F551" s="276"/>
      <c r="G551" s="101"/>
      <c r="H551" s="247" t="e">
        <f>H91/H141</f>
        <v>#DIV/0!</v>
      </c>
      <c r="I551" s="247" t="e">
        <f>I91/I141</f>
        <v>#DIV/0!</v>
      </c>
      <c r="J551" s="247" t="e">
        <f>J91/J141</f>
        <v>#DIV/0!</v>
      </c>
      <c r="K551" s="247" t="e">
        <f>K91/K141</f>
        <v>#DIV/0!</v>
      </c>
      <c r="L551" s="247" t="e">
        <f>L91/L141</f>
        <v>#DIV/0!</v>
      </c>
      <c r="M551" s="167"/>
    </row>
    <row r="552" spans="1:13" x14ac:dyDescent="0.25">
      <c r="A552" s="167"/>
      <c r="B552" s="285" t="s">
        <v>375</v>
      </c>
      <c r="C552" s="276"/>
      <c r="D552" s="276"/>
      <c r="E552" s="277" t="s">
        <v>88</v>
      </c>
      <c r="F552" s="276"/>
      <c r="G552" s="182"/>
      <c r="H552" s="249" t="e">
        <f>H164/H170</f>
        <v>#DIV/0!</v>
      </c>
      <c r="I552" s="249" t="e">
        <f>I164/I170</f>
        <v>#DIV/0!</v>
      </c>
      <c r="J552" s="249" t="e">
        <f>J164/J170</f>
        <v>#DIV/0!</v>
      </c>
      <c r="K552" s="249" t="e">
        <f>K164/K170</f>
        <v>#DIV/0!</v>
      </c>
      <c r="L552" s="249" t="e">
        <f>L164/L170</f>
        <v>#DIV/0!</v>
      </c>
      <c r="M552" s="167"/>
    </row>
    <row r="553" spans="1:13" x14ac:dyDescent="0.25">
      <c r="A553" s="167"/>
      <c r="B553" s="167"/>
      <c r="C553" s="167"/>
      <c r="D553" s="167"/>
      <c r="E553" s="167"/>
      <c r="F553" s="167"/>
      <c r="G553" s="167"/>
      <c r="H553" s="168"/>
      <c r="I553" s="168"/>
      <c r="J553" s="168"/>
      <c r="K553" s="168"/>
      <c r="L553" s="168"/>
      <c r="M553" s="167"/>
    </row>
    <row r="554" spans="1:13" x14ac:dyDescent="0.25">
      <c r="A554" s="167"/>
      <c r="B554" s="167"/>
      <c r="C554" s="167"/>
      <c r="D554" s="167"/>
      <c r="E554" s="167"/>
      <c r="F554" s="167"/>
      <c r="G554" s="167"/>
      <c r="H554" s="168"/>
      <c r="I554" s="168"/>
      <c r="J554" s="168"/>
      <c r="K554" s="168"/>
      <c r="L554" s="168"/>
      <c r="M554" s="167"/>
    </row>
    <row r="555" spans="1:13" ht="18" x14ac:dyDescent="0.25">
      <c r="A555" s="3" t="s">
        <v>298</v>
      </c>
      <c r="B555" s="167"/>
      <c r="C555" s="167"/>
      <c r="D555" s="167"/>
      <c r="E555" s="167"/>
      <c r="F555" s="167"/>
      <c r="G555" s="167"/>
      <c r="H555" s="168"/>
      <c r="I555" s="168"/>
      <c r="J555" s="168"/>
      <c r="K555" s="168"/>
      <c r="L555" s="168"/>
      <c r="M555" s="167"/>
    </row>
    <row r="556" spans="1:13" x14ac:dyDescent="0.25">
      <c r="A556" s="167"/>
      <c r="B556" s="167"/>
      <c r="C556" s="167"/>
      <c r="D556" s="167"/>
      <c r="E556" s="167"/>
      <c r="F556" s="167"/>
      <c r="G556" s="167"/>
      <c r="H556" s="168"/>
      <c r="I556" s="168"/>
      <c r="J556" s="168"/>
      <c r="K556" s="168"/>
      <c r="L556" s="168"/>
      <c r="M556" s="167"/>
    </row>
    <row r="557" spans="1:13" x14ac:dyDescent="0.25">
      <c r="A557" s="167"/>
      <c r="B557" s="167"/>
      <c r="C557" s="167"/>
      <c r="D557" s="167"/>
      <c r="E557" s="167"/>
      <c r="F557" s="167"/>
      <c r="G557" s="80"/>
      <c r="H557" s="81" t="str">
        <f>H17</f>
        <v>Année X</v>
      </c>
      <c r="I557" s="270" t="str">
        <f t="shared" ref="I557:L557" si="60">I17</f>
        <v>Année X-1</v>
      </c>
      <c r="J557" s="270" t="str">
        <f t="shared" si="60"/>
        <v>Année X-2</v>
      </c>
      <c r="K557" s="270" t="str">
        <f t="shared" si="60"/>
        <v>Année X-3</v>
      </c>
      <c r="L557" s="270" t="str">
        <f t="shared" si="60"/>
        <v>Année X-4</v>
      </c>
      <c r="M557" s="167"/>
    </row>
    <row r="558" spans="1:13" x14ac:dyDescent="0.25">
      <c r="A558" s="167"/>
      <c r="B558" s="167"/>
      <c r="C558" s="167"/>
      <c r="D558" s="167"/>
      <c r="E558" s="167"/>
      <c r="F558" s="167"/>
      <c r="G558" s="101"/>
      <c r="H558" s="231"/>
      <c r="I558" s="231"/>
      <c r="J558" s="231"/>
      <c r="K558" s="231"/>
      <c r="L558" s="231"/>
      <c r="M558" s="167"/>
    </row>
    <row r="559" spans="1:13" x14ac:dyDescent="0.25">
      <c r="A559" s="167"/>
      <c r="B559" s="286" t="s">
        <v>310</v>
      </c>
      <c r="C559" s="287"/>
      <c r="D559" s="287"/>
      <c r="E559" s="287"/>
      <c r="F559" s="288"/>
      <c r="G559" s="101"/>
      <c r="H559" s="247" t="e">
        <f>(H164+H161+H160+H159)/(H$149+H$152)</f>
        <v>#DIV/0!</v>
      </c>
      <c r="I559" s="247" t="e">
        <f>(I164+I161+I160+I159)/(I$149+I$152)</f>
        <v>#DIV/0!</v>
      </c>
      <c r="J559" s="247" t="e">
        <f>(J164+J161+J160+J159)/(J$149+J$152)</f>
        <v>#DIV/0!</v>
      </c>
      <c r="K559" s="247" t="e">
        <f>(K164+K161+K160+K159)/(K$149+K$152)</f>
        <v>#DIV/0!</v>
      </c>
      <c r="L559" s="247" t="e">
        <f>(L164+L161+L160+L159)/(L$149+L$152)</f>
        <v>#DIV/0!</v>
      </c>
      <c r="M559" s="167"/>
    </row>
    <row r="560" spans="1:13" x14ac:dyDescent="0.25">
      <c r="A560" s="167"/>
      <c r="B560" s="281" t="s">
        <v>311</v>
      </c>
      <c r="C560" s="167"/>
      <c r="D560" s="167" t="s">
        <v>73</v>
      </c>
      <c r="E560" s="167"/>
      <c r="F560" s="250"/>
      <c r="G560" s="101"/>
      <c r="H560" s="247" t="e">
        <f>(H164)/(H$149+H$152)</f>
        <v>#DIV/0!</v>
      </c>
      <c r="I560" s="247" t="e">
        <f>(I164)/(I$149+I$152)</f>
        <v>#DIV/0!</v>
      </c>
      <c r="J560" s="247" t="e">
        <f>(J164)/(J$149+J$152)</f>
        <v>#DIV/0!</v>
      </c>
      <c r="K560" s="247" t="e">
        <f>(K164)/(K$149+K$152)</f>
        <v>#DIV/0!</v>
      </c>
      <c r="L560" s="247" t="e">
        <f>(L164)/(L$149+L$152)</f>
        <v>#DIV/0!</v>
      </c>
      <c r="M560" s="167"/>
    </row>
    <row r="561" spans="1:13" x14ac:dyDescent="0.25">
      <c r="A561" s="167"/>
      <c r="B561" s="258" t="s">
        <v>373</v>
      </c>
      <c r="C561" s="167"/>
      <c r="E561" s="279" t="s">
        <v>89</v>
      </c>
      <c r="F561" s="250"/>
      <c r="G561" s="101"/>
      <c r="H561" s="247" t="e">
        <f>(H187+170)/H83</f>
        <v>#DIV/0!</v>
      </c>
      <c r="I561" s="247" t="e">
        <f t="shared" ref="I561:L561" si="61">(I187+170)/I83</f>
        <v>#DIV/0!</v>
      </c>
      <c r="J561" s="247" t="e">
        <f t="shared" si="61"/>
        <v>#DIV/0!</v>
      </c>
      <c r="K561" s="247" t="e">
        <f t="shared" si="61"/>
        <v>#DIV/0!</v>
      </c>
      <c r="L561" s="247" t="e">
        <f t="shared" si="61"/>
        <v>#DIV/0!</v>
      </c>
      <c r="M561" s="167"/>
    </row>
    <row r="562" spans="1:13" x14ac:dyDescent="0.25">
      <c r="A562" s="167"/>
      <c r="B562" s="285" t="s">
        <v>374</v>
      </c>
      <c r="C562" s="167"/>
      <c r="D562" s="167"/>
      <c r="E562" s="167"/>
      <c r="F562" s="250"/>
      <c r="G562" s="182"/>
      <c r="H562" s="248" t="e">
        <f>H193/H91</f>
        <v>#DIV/0!</v>
      </c>
      <c r="I562" s="248" t="e">
        <f>I193/I91</f>
        <v>#DIV/0!</v>
      </c>
      <c r="J562" s="248" t="e">
        <f>J193/J91</f>
        <v>#DIV/0!</v>
      </c>
      <c r="K562" s="248" t="e">
        <f>K193/K91</f>
        <v>#DIV/0!</v>
      </c>
      <c r="L562" s="248" t="e">
        <f>L193/L91</f>
        <v>#DIV/0!</v>
      </c>
      <c r="M562" s="167"/>
    </row>
    <row r="563" spans="1:13" x14ac:dyDescent="0.25">
      <c r="A563" s="167"/>
      <c r="B563" s="167"/>
      <c r="C563" s="167"/>
      <c r="D563" s="167"/>
      <c r="E563" s="167"/>
      <c r="F563" s="167"/>
      <c r="G563" s="167"/>
      <c r="H563" s="168"/>
      <c r="I563" s="168"/>
      <c r="J563" s="168"/>
      <c r="K563" s="168"/>
      <c r="L563" s="168"/>
      <c r="M563" s="167"/>
    </row>
    <row r="564" spans="1:13" x14ac:dyDescent="0.25">
      <c r="A564" s="167"/>
      <c r="B564" s="167"/>
      <c r="C564" s="167"/>
      <c r="D564" s="167"/>
      <c r="E564" s="167"/>
      <c r="F564" s="167"/>
      <c r="G564" s="167"/>
      <c r="H564" s="168"/>
      <c r="I564" s="168"/>
      <c r="J564" s="168"/>
      <c r="K564" s="168"/>
      <c r="L564" s="168"/>
      <c r="M564" s="167"/>
    </row>
    <row r="565" spans="1:13" ht="18" x14ac:dyDescent="0.25">
      <c r="A565" s="3" t="s">
        <v>299</v>
      </c>
      <c r="B565" s="167"/>
      <c r="C565" s="167"/>
      <c r="D565" s="167"/>
      <c r="E565" s="167"/>
      <c r="F565" s="167"/>
      <c r="G565" s="167"/>
      <c r="H565" s="168"/>
      <c r="I565" s="168"/>
      <c r="J565" s="168"/>
      <c r="K565" s="168"/>
      <c r="L565" s="168"/>
      <c r="M565" s="167"/>
    </row>
    <row r="566" spans="1:13" x14ac:dyDescent="0.25">
      <c r="A566" s="167"/>
      <c r="B566" s="167"/>
      <c r="C566" s="167"/>
      <c r="D566" s="167"/>
      <c r="E566" s="167"/>
      <c r="F566" s="167"/>
      <c r="G566" s="167"/>
      <c r="H566" s="168"/>
      <c r="I566" s="168"/>
      <c r="J566" s="168"/>
      <c r="K566" s="168"/>
      <c r="L566" s="168"/>
      <c r="M566" s="167"/>
    </row>
    <row r="567" spans="1:13" x14ac:dyDescent="0.25">
      <c r="A567" s="167"/>
      <c r="B567" s="167"/>
      <c r="C567" s="167"/>
      <c r="D567" s="167"/>
      <c r="E567" s="167"/>
      <c r="F567" s="167"/>
      <c r="G567" s="80"/>
      <c r="H567" s="80" t="str">
        <f>H17</f>
        <v>Année X</v>
      </c>
      <c r="I567" s="80" t="str">
        <f t="shared" ref="I567:L567" si="62">I17</f>
        <v>Année X-1</v>
      </c>
      <c r="J567" s="80" t="str">
        <f t="shared" si="62"/>
        <v>Année X-2</v>
      </c>
      <c r="K567" s="80" t="str">
        <f t="shared" si="62"/>
        <v>Année X-3</v>
      </c>
      <c r="L567" s="80" t="str">
        <f t="shared" si="62"/>
        <v>Année X-4</v>
      </c>
      <c r="M567" s="167"/>
    </row>
    <row r="568" spans="1:13" x14ac:dyDescent="0.25">
      <c r="A568" s="167"/>
      <c r="B568" s="167"/>
      <c r="C568" s="167"/>
      <c r="D568" s="167"/>
      <c r="E568" s="167"/>
      <c r="F568" s="167"/>
      <c r="G568" s="101"/>
      <c r="H568" s="231"/>
      <c r="I568" s="231"/>
      <c r="J568" s="231"/>
      <c r="K568" s="231"/>
      <c r="L568" s="231"/>
      <c r="M568" s="167"/>
    </row>
    <row r="569" spans="1:13" x14ac:dyDescent="0.25">
      <c r="A569" s="167"/>
      <c r="B569" s="286" t="s">
        <v>300</v>
      </c>
      <c r="C569" s="287"/>
      <c r="D569" s="287"/>
      <c r="E569" s="287"/>
      <c r="F569" s="288"/>
      <c r="G569" s="101" t="s">
        <v>82</v>
      </c>
      <c r="H569" s="246">
        <f>H148-H154-H157</f>
        <v>0</v>
      </c>
      <c r="I569" s="246">
        <f>I148-I154-I157</f>
        <v>0</v>
      </c>
      <c r="J569" s="246">
        <f>J148-J154-J157</f>
        <v>0</v>
      </c>
      <c r="K569" s="246">
        <f>K148-K154-K157</f>
        <v>0</v>
      </c>
      <c r="L569" s="246">
        <f>L148-L154-L157</f>
        <v>0</v>
      </c>
      <c r="M569" s="167"/>
    </row>
    <row r="570" spans="1:13" x14ac:dyDescent="0.25">
      <c r="A570" s="167"/>
      <c r="B570" s="281" t="s">
        <v>304</v>
      </c>
      <c r="C570" s="167"/>
      <c r="D570" s="167"/>
      <c r="E570" s="167"/>
      <c r="F570" s="250"/>
      <c r="G570" s="101" t="s">
        <v>305</v>
      </c>
      <c r="H570" s="247" t="e">
        <f>H569/H148</f>
        <v>#DIV/0!</v>
      </c>
      <c r="I570" s="247" t="e">
        <f>I569/I148</f>
        <v>#DIV/0!</v>
      </c>
      <c r="J570" s="247" t="e">
        <f>J569/J148</f>
        <v>#DIV/0!</v>
      </c>
      <c r="K570" s="247" t="e">
        <f>K569/K148</f>
        <v>#DIV/0!</v>
      </c>
      <c r="L570" s="247" t="e">
        <f>L569/L148</f>
        <v>#DIV/0!</v>
      </c>
      <c r="M570" s="167"/>
    </row>
    <row r="571" spans="1:13" x14ac:dyDescent="0.25">
      <c r="A571" s="167"/>
      <c r="B571" s="281" t="s">
        <v>386</v>
      </c>
      <c r="C571" s="167"/>
      <c r="D571" s="256"/>
      <c r="E571" s="167"/>
      <c r="F571" s="250"/>
      <c r="G571" s="101" t="s">
        <v>306</v>
      </c>
      <c r="H571" s="246" t="e">
        <f>H569/H31</f>
        <v>#DIV/0!</v>
      </c>
      <c r="I571" s="246" t="e">
        <f>I569/I31</f>
        <v>#DIV/0!</v>
      </c>
      <c r="J571" s="246" t="e">
        <f>J569/J31</f>
        <v>#DIV/0!</v>
      </c>
      <c r="K571" s="246" t="e">
        <f>K569/K31</f>
        <v>#DIV/0!</v>
      </c>
      <c r="L571" s="246" t="e">
        <f>L569/L31</f>
        <v>#DIV/0!</v>
      </c>
      <c r="M571" s="167"/>
    </row>
    <row r="572" spans="1:13" x14ac:dyDescent="0.25">
      <c r="A572" s="167"/>
      <c r="B572" s="281" t="s">
        <v>376</v>
      </c>
      <c r="C572" s="167"/>
      <c r="D572" s="167"/>
      <c r="E572" s="167"/>
      <c r="F572" s="250"/>
      <c r="G572" s="101" t="s">
        <v>307</v>
      </c>
      <c r="H572" s="247" t="e">
        <f>H158/H569</f>
        <v>#DIV/0!</v>
      </c>
      <c r="I572" s="247" t="e">
        <f>I158/I569</f>
        <v>#DIV/0!</v>
      </c>
      <c r="J572" s="247" t="e">
        <f>J158/J569</f>
        <v>#DIV/0!</v>
      </c>
      <c r="K572" s="247" t="e">
        <f>K158/K569</f>
        <v>#DIV/0!</v>
      </c>
      <c r="L572" s="247" t="e">
        <f>L158/L569</f>
        <v>#DIV/0!</v>
      </c>
      <c r="M572" s="167"/>
    </row>
    <row r="573" spans="1:13" x14ac:dyDescent="0.25">
      <c r="A573" s="167"/>
      <c r="B573" s="281" t="s">
        <v>371</v>
      </c>
      <c r="C573" s="167"/>
      <c r="D573" s="167"/>
      <c r="E573" s="167"/>
      <c r="F573" s="250"/>
      <c r="G573" s="101" t="s">
        <v>308</v>
      </c>
      <c r="H573" s="247" t="e">
        <f>(H159+H160+H161)/H569</f>
        <v>#DIV/0!</v>
      </c>
      <c r="I573" s="247" t="e">
        <f>(I159+I160+I161)/I569</f>
        <v>#DIV/0!</v>
      </c>
      <c r="J573" s="247" t="e">
        <f>(J159+J160+J161)/J569</f>
        <v>#DIV/0!</v>
      </c>
      <c r="K573" s="247" t="e">
        <f>(K159+K160+K161)/K569</f>
        <v>#DIV/0!</v>
      </c>
      <c r="L573" s="247" t="e">
        <f>(L159+L160+L161)/L569</f>
        <v>#DIV/0!</v>
      </c>
      <c r="M573" s="167"/>
    </row>
    <row r="574" spans="1:13" x14ac:dyDescent="0.25">
      <c r="A574" s="167"/>
      <c r="B574" s="285" t="s">
        <v>372</v>
      </c>
      <c r="C574" s="167"/>
      <c r="D574" s="167"/>
      <c r="E574" s="167"/>
      <c r="F574" s="250"/>
      <c r="G574" s="182" t="s">
        <v>309</v>
      </c>
      <c r="H574" s="248" t="e">
        <f>H162/H569</f>
        <v>#DIV/0!</v>
      </c>
      <c r="I574" s="248" t="e">
        <f>I162/I569</f>
        <v>#DIV/0!</v>
      </c>
      <c r="J574" s="248" t="e">
        <f>J162/J569</f>
        <v>#DIV/0!</v>
      </c>
      <c r="K574" s="248" t="e">
        <f>K162/K569</f>
        <v>#DIV/0!</v>
      </c>
      <c r="L574" s="248" t="e">
        <f>L162/L569</f>
        <v>#DIV/0!</v>
      </c>
      <c r="M574" s="167"/>
    </row>
    <row r="575" spans="1:13" x14ac:dyDescent="0.25">
      <c r="A575" s="167"/>
      <c r="B575" s="167"/>
      <c r="C575" s="167"/>
      <c r="D575" s="167"/>
      <c r="E575" s="167"/>
      <c r="F575" s="167"/>
      <c r="G575" s="167"/>
      <c r="H575" s="168"/>
      <c r="I575" s="168"/>
      <c r="J575" s="168"/>
      <c r="K575" s="168"/>
      <c r="L575" s="168"/>
      <c r="M575" s="167"/>
    </row>
    <row r="576" spans="1:13" x14ac:dyDescent="0.25">
      <c r="A576" s="167"/>
      <c r="B576" s="167"/>
      <c r="C576" s="167"/>
      <c r="D576" s="167"/>
      <c r="E576" s="167"/>
      <c r="F576" s="167"/>
      <c r="G576" s="167"/>
      <c r="H576" s="168"/>
      <c r="I576" s="168"/>
      <c r="J576" s="168"/>
      <c r="K576" s="168"/>
      <c r="L576" s="168"/>
      <c r="M576" s="167"/>
    </row>
    <row r="577" spans="1:13" ht="18" x14ac:dyDescent="0.25">
      <c r="A577" s="3" t="s">
        <v>301</v>
      </c>
      <c r="B577" s="167"/>
      <c r="C577" s="167"/>
      <c r="D577" s="167"/>
      <c r="E577" s="167"/>
      <c r="F577" s="167"/>
      <c r="G577" s="167"/>
      <c r="H577" s="168"/>
      <c r="I577" s="168"/>
      <c r="J577" s="168"/>
      <c r="K577" s="168"/>
      <c r="L577" s="168"/>
      <c r="M577" s="167"/>
    </row>
    <row r="578" spans="1:13" x14ac:dyDescent="0.25">
      <c r="A578" s="167"/>
      <c r="B578" s="167"/>
      <c r="C578" s="167"/>
      <c r="D578" s="167"/>
      <c r="E578" s="167"/>
      <c r="F578" s="167"/>
      <c r="G578" s="167"/>
      <c r="H578" s="168"/>
      <c r="I578" s="168"/>
      <c r="J578" s="168"/>
      <c r="K578" s="168"/>
      <c r="L578" s="168"/>
      <c r="M578" s="167"/>
    </row>
    <row r="579" spans="1:13" x14ac:dyDescent="0.25">
      <c r="A579" s="167"/>
      <c r="B579" s="167"/>
      <c r="C579" s="167"/>
      <c r="D579" s="167"/>
      <c r="E579" s="167"/>
      <c r="F579" s="167"/>
      <c r="G579" s="80"/>
      <c r="H579" s="80" t="str">
        <f>H17</f>
        <v>Année X</v>
      </c>
      <c r="I579" s="80" t="str">
        <f t="shared" ref="I579:L579" si="63">I17</f>
        <v>Année X-1</v>
      </c>
      <c r="J579" s="80" t="str">
        <f t="shared" si="63"/>
        <v>Année X-2</v>
      </c>
      <c r="K579" s="80" t="str">
        <f t="shared" si="63"/>
        <v>Année X-3</v>
      </c>
      <c r="L579" s="80" t="str">
        <f t="shared" si="63"/>
        <v>Année X-4</v>
      </c>
      <c r="M579" s="167"/>
    </row>
    <row r="580" spans="1:13" x14ac:dyDescent="0.25">
      <c r="A580" s="167"/>
      <c r="B580" s="167"/>
      <c r="C580" s="167"/>
      <c r="D580" s="167"/>
      <c r="E580" s="167"/>
      <c r="F580" s="167"/>
      <c r="G580" s="101"/>
      <c r="H580" s="231"/>
      <c r="I580" s="231"/>
      <c r="J580" s="231"/>
      <c r="K580" s="231"/>
      <c r="L580" s="231"/>
      <c r="M580" s="167"/>
    </row>
    <row r="581" spans="1:13" x14ac:dyDescent="0.25">
      <c r="A581" s="167"/>
      <c r="B581" s="286" t="s">
        <v>302</v>
      </c>
      <c r="C581" s="287"/>
      <c r="D581" s="287"/>
      <c r="E581" s="287"/>
      <c r="F581" s="288"/>
      <c r="G581" s="101">
        <v>62</v>
      </c>
      <c r="H581" s="246">
        <f>H158</f>
        <v>0</v>
      </c>
      <c r="I581" s="246">
        <f>I158</f>
        <v>0</v>
      </c>
      <c r="J581" s="246">
        <f>J158</f>
        <v>0</v>
      </c>
      <c r="K581" s="246">
        <f>K158</f>
        <v>0</v>
      </c>
      <c r="L581" s="246">
        <f>L158</f>
        <v>0</v>
      </c>
      <c r="M581" s="167"/>
    </row>
    <row r="582" spans="1:13" x14ac:dyDescent="0.25">
      <c r="A582" s="167"/>
      <c r="B582" s="281" t="s">
        <v>303</v>
      </c>
      <c r="C582" s="167"/>
      <c r="D582" s="167"/>
      <c r="E582" s="167"/>
      <c r="F582" s="250"/>
      <c r="G582" s="101" t="s">
        <v>74</v>
      </c>
      <c r="H582" s="246" t="e">
        <f>H581/H31</f>
        <v>#DIV/0!</v>
      </c>
      <c r="I582" s="246" t="e">
        <f>I581/I31</f>
        <v>#DIV/0!</v>
      </c>
      <c r="J582" s="246" t="e">
        <f>J581/J31</f>
        <v>#DIV/0!</v>
      </c>
      <c r="K582" s="246" t="e">
        <f>K581/K31</f>
        <v>#DIV/0!</v>
      </c>
      <c r="L582" s="246" t="e">
        <f>L581/L31</f>
        <v>#DIV/0!</v>
      </c>
      <c r="M582" s="167"/>
    </row>
    <row r="583" spans="1:13" x14ac:dyDescent="0.25">
      <c r="A583" s="167"/>
      <c r="B583" s="285" t="s">
        <v>370</v>
      </c>
      <c r="C583" s="167"/>
      <c r="D583" s="167"/>
      <c r="E583" s="167"/>
      <c r="F583" s="250"/>
      <c r="G583" s="101" t="s">
        <v>75</v>
      </c>
      <c r="H583" s="246" t="e">
        <f>H581/H33</f>
        <v>#DIV/0!</v>
      </c>
      <c r="I583" s="246" t="e">
        <f>I581/I33</f>
        <v>#DIV/0!</v>
      </c>
      <c r="J583" s="246" t="e">
        <f>J581/J33</f>
        <v>#DIV/0!</v>
      </c>
      <c r="K583" s="246" t="e">
        <f>K581/K33</f>
        <v>#DIV/0!</v>
      </c>
      <c r="L583" s="246" t="e">
        <f>L581/L33</f>
        <v>#DIV/0!</v>
      </c>
      <c r="M583" s="167"/>
    </row>
    <row r="584" spans="1:13" x14ac:dyDescent="0.25">
      <c r="A584" s="167"/>
      <c r="B584" s="285" t="s">
        <v>369</v>
      </c>
      <c r="C584" s="167"/>
      <c r="D584" s="167"/>
      <c r="E584" s="167"/>
      <c r="F584" s="250"/>
      <c r="G584" s="101" t="s">
        <v>76</v>
      </c>
      <c r="H584" s="246" t="e">
        <f>H33/H31</f>
        <v>#DIV/0!</v>
      </c>
      <c r="I584" s="246" t="e">
        <f>I33/I31</f>
        <v>#DIV/0!</v>
      </c>
      <c r="J584" s="246" t="e">
        <f>J33/J31</f>
        <v>#DIV/0!</v>
      </c>
      <c r="K584" s="246" t="e">
        <f>K33/K31</f>
        <v>#DIV/0!</v>
      </c>
      <c r="L584" s="246" t="e">
        <f>L33/L31</f>
        <v>#DIV/0!</v>
      </c>
      <c r="M584" s="167"/>
    </row>
    <row r="585" spans="1:13" x14ac:dyDescent="0.25">
      <c r="A585" s="167"/>
      <c r="B585" s="285" t="s">
        <v>368</v>
      </c>
      <c r="C585" s="167"/>
      <c r="D585" s="167"/>
      <c r="E585" s="167"/>
      <c r="F585" s="250"/>
      <c r="G585" s="182" t="s">
        <v>67</v>
      </c>
      <c r="H585" s="251" t="e">
        <f>H149/H31</f>
        <v>#DIV/0!</v>
      </c>
      <c r="I585" s="251" t="e">
        <f>I149/I31</f>
        <v>#DIV/0!</v>
      </c>
      <c r="J585" s="251" t="e">
        <f>J149/J31</f>
        <v>#DIV/0!</v>
      </c>
      <c r="K585" s="251" t="e">
        <f>K149/K31</f>
        <v>#DIV/0!</v>
      </c>
      <c r="L585" s="251" t="e">
        <f>L149/L31</f>
        <v>#DIV/0!</v>
      </c>
      <c r="M585" s="167"/>
    </row>
    <row r="586" spans="1:13" x14ac:dyDescent="0.25">
      <c r="A586" s="167"/>
      <c r="B586" s="167"/>
      <c r="C586" s="167"/>
      <c r="D586" s="167"/>
      <c r="E586" s="167"/>
      <c r="F586" s="167"/>
      <c r="G586" s="167"/>
      <c r="H586" s="168"/>
      <c r="I586" s="168"/>
      <c r="J586" s="168"/>
      <c r="K586" s="168"/>
      <c r="L586" s="168"/>
      <c r="M586" s="167"/>
    </row>
    <row r="587" spans="1:13" x14ac:dyDescent="0.25">
      <c r="A587" s="167"/>
      <c r="B587" s="167"/>
      <c r="C587" s="167"/>
      <c r="D587" s="167"/>
      <c r="E587" s="167"/>
      <c r="F587" s="167"/>
      <c r="G587" s="167"/>
      <c r="H587" s="168"/>
      <c r="I587" s="168"/>
      <c r="J587" s="168"/>
      <c r="K587" s="168"/>
      <c r="L587" s="168"/>
      <c r="M587" s="167"/>
    </row>
    <row r="588" spans="1:13" x14ac:dyDescent="0.25">
      <c r="A588" s="167"/>
      <c r="B588" s="167"/>
      <c r="C588" s="167"/>
      <c r="D588" s="167"/>
      <c r="E588" s="167"/>
      <c r="F588" s="167"/>
      <c r="G588" s="167"/>
      <c r="H588" s="168"/>
      <c r="I588" s="168"/>
      <c r="J588" s="168"/>
      <c r="K588" s="168"/>
      <c r="L588" s="168"/>
      <c r="M588" s="167"/>
    </row>
    <row r="589" spans="1:13" x14ac:dyDescent="0.25">
      <c r="A589" s="167"/>
      <c r="B589" s="167"/>
      <c r="C589" s="167"/>
      <c r="D589" s="167"/>
      <c r="E589" s="167"/>
      <c r="F589" s="167"/>
      <c r="G589" s="167"/>
      <c r="H589" s="168"/>
      <c r="I589" s="168"/>
      <c r="J589" s="168"/>
      <c r="K589" s="168"/>
      <c r="L589" s="168"/>
      <c r="M589" s="167"/>
    </row>
    <row r="590" spans="1:13" x14ac:dyDescent="0.25">
      <c r="A590" s="167"/>
      <c r="B590" s="167"/>
      <c r="C590" s="167"/>
      <c r="D590" s="167"/>
      <c r="E590" s="167"/>
      <c r="F590" s="167"/>
      <c r="G590" s="167"/>
      <c r="H590" s="168"/>
      <c r="I590" s="168"/>
      <c r="J590" s="168"/>
      <c r="K590" s="168"/>
      <c r="L590" s="168"/>
      <c r="M590" s="167"/>
    </row>
    <row r="591" spans="1:13" x14ac:dyDescent="0.25">
      <c r="A591" s="167"/>
      <c r="B591" s="167"/>
      <c r="C591" s="167"/>
      <c r="D591" s="167"/>
      <c r="E591" s="167"/>
      <c r="F591" s="167"/>
      <c r="G591" s="167"/>
      <c r="H591" s="168"/>
      <c r="I591" s="168"/>
      <c r="J591" s="168"/>
      <c r="K591" s="168"/>
      <c r="L591" s="168"/>
      <c r="M591" s="167"/>
    </row>
    <row r="592" spans="1:13" x14ac:dyDescent="0.25">
      <c r="A592" s="167"/>
      <c r="B592" s="167"/>
      <c r="C592" s="167"/>
      <c r="D592" s="167"/>
      <c r="E592" s="167"/>
      <c r="F592" s="167"/>
      <c r="G592" s="167"/>
      <c r="H592" s="168"/>
      <c r="I592" s="168"/>
      <c r="J592" s="168"/>
      <c r="K592" s="168"/>
      <c r="L592" s="168"/>
      <c r="M592" s="167"/>
    </row>
    <row r="593" spans="1:13" x14ac:dyDescent="0.25">
      <c r="A593" s="167"/>
      <c r="B593" s="167"/>
      <c r="C593" s="167"/>
      <c r="D593" s="167"/>
      <c r="E593" s="167"/>
      <c r="F593" s="167"/>
      <c r="G593" s="167"/>
      <c r="H593" s="168"/>
      <c r="I593" s="168"/>
      <c r="J593" s="168"/>
      <c r="K593" s="168"/>
      <c r="L593" s="168"/>
      <c r="M593" s="167"/>
    </row>
    <row r="594" spans="1:13" x14ac:dyDescent="0.25">
      <c r="A594" s="167"/>
      <c r="B594" s="167"/>
      <c r="C594" s="167"/>
      <c r="D594" s="167"/>
      <c r="E594" s="167"/>
      <c r="F594" s="167"/>
      <c r="G594" s="167"/>
      <c r="H594" s="168"/>
      <c r="I594" s="168"/>
      <c r="J594" s="168"/>
      <c r="K594" s="168"/>
      <c r="L594" s="168"/>
      <c r="M594" s="167"/>
    </row>
    <row r="595" spans="1:13" x14ac:dyDescent="0.25">
      <c r="A595" s="167"/>
      <c r="B595" s="167"/>
      <c r="C595" s="167"/>
      <c r="D595" s="167"/>
      <c r="E595" s="167"/>
      <c r="F595" s="167"/>
      <c r="G595" s="167"/>
      <c r="H595" s="168"/>
      <c r="I595" s="168"/>
      <c r="J595" s="168"/>
      <c r="K595" s="168"/>
      <c r="L595" s="168"/>
      <c r="M595" s="167"/>
    </row>
    <row r="596" spans="1:13" x14ac:dyDescent="0.25">
      <c r="A596" s="167"/>
      <c r="B596" s="167"/>
      <c r="C596" s="167"/>
      <c r="D596" s="167"/>
      <c r="E596" s="167"/>
      <c r="F596" s="167"/>
      <c r="G596" s="167"/>
      <c r="H596" s="168"/>
      <c r="I596" s="168"/>
      <c r="J596" s="168"/>
      <c r="K596" s="168"/>
      <c r="L596" s="168"/>
      <c r="M596" s="167"/>
    </row>
    <row r="597" spans="1:13" x14ac:dyDescent="0.25">
      <c r="A597" s="167"/>
      <c r="B597" s="167"/>
      <c r="C597" s="167"/>
      <c r="D597" s="167"/>
      <c r="E597" s="167"/>
      <c r="F597" s="167"/>
      <c r="G597" s="167"/>
      <c r="H597" s="168"/>
      <c r="I597" s="168"/>
      <c r="J597" s="168"/>
      <c r="K597" s="168"/>
      <c r="L597" s="168"/>
      <c r="M597" s="167"/>
    </row>
    <row r="598" spans="1:13" x14ac:dyDescent="0.25">
      <c r="A598" s="167"/>
      <c r="B598" s="167"/>
      <c r="C598" s="167"/>
      <c r="D598" s="167"/>
      <c r="E598" s="167"/>
      <c r="F598" s="167"/>
      <c r="G598" s="167"/>
      <c r="H598" s="168"/>
      <c r="I598" s="168"/>
      <c r="J598" s="168"/>
      <c r="K598" s="168"/>
      <c r="L598" s="168"/>
      <c r="M598" s="167"/>
    </row>
    <row r="599" spans="1:13" x14ac:dyDescent="0.25">
      <c r="A599" s="167"/>
      <c r="B599" s="167"/>
      <c r="C599" s="167"/>
      <c r="D599" s="167"/>
      <c r="E599" s="167"/>
      <c r="F599" s="167"/>
      <c r="G599" s="167"/>
      <c r="H599" s="168"/>
      <c r="I599" s="168"/>
      <c r="J599" s="168"/>
      <c r="K599" s="168"/>
      <c r="L599" s="168"/>
      <c r="M599" s="167"/>
    </row>
    <row r="600" spans="1:13" x14ac:dyDescent="0.25">
      <c r="A600" s="167"/>
      <c r="B600" s="167"/>
      <c r="C600" s="167"/>
      <c r="D600" s="167"/>
      <c r="E600" s="167"/>
      <c r="F600" s="167"/>
      <c r="G600" s="167"/>
      <c r="H600" s="168"/>
      <c r="I600" s="168"/>
      <c r="J600" s="168"/>
      <c r="K600" s="168"/>
      <c r="L600" s="168"/>
      <c r="M600" s="167"/>
    </row>
    <row r="601" spans="1:13" x14ac:dyDescent="0.25">
      <c r="A601" s="167"/>
      <c r="B601" s="167"/>
      <c r="C601" s="167"/>
      <c r="D601" s="167"/>
      <c r="E601" s="167"/>
      <c r="F601" s="167"/>
      <c r="G601" s="167"/>
      <c r="H601" s="168"/>
      <c r="I601" s="168"/>
      <c r="J601" s="168"/>
      <c r="K601" s="168"/>
      <c r="L601" s="168"/>
      <c r="M601" s="167"/>
    </row>
    <row r="602" spans="1:13" x14ac:dyDescent="0.25">
      <c r="A602" s="167"/>
      <c r="B602" s="167"/>
      <c r="C602" s="167"/>
      <c r="D602" s="167"/>
      <c r="E602" s="167"/>
      <c r="F602" s="167"/>
      <c r="G602" s="167"/>
      <c r="H602" s="168"/>
      <c r="I602" s="168"/>
      <c r="J602" s="168"/>
      <c r="K602" s="168"/>
      <c r="L602" s="168"/>
      <c r="M602" s="167"/>
    </row>
    <row r="603" spans="1:13" x14ac:dyDescent="0.25">
      <c r="A603" s="167"/>
      <c r="B603" s="167"/>
      <c r="C603" s="167"/>
      <c r="D603" s="167"/>
      <c r="E603" s="167"/>
      <c r="F603" s="167"/>
      <c r="G603" s="167"/>
      <c r="H603" s="168"/>
      <c r="I603" s="168"/>
      <c r="J603" s="168"/>
      <c r="K603" s="168"/>
      <c r="L603" s="168"/>
      <c r="M603" s="167"/>
    </row>
    <row r="604" spans="1:13" x14ac:dyDescent="0.25">
      <c r="A604" s="167"/>
      <c r="B604" s="167"/>
      <c r="C604" s="167"/>
      <c r="D604" s="167"/>
      <c r="E604" s="167"/>
      <c r="F604" s="167"/>
      <c r="G604" s="167"/>
      <c r="H604" s="168"/>
      <c r="I604" s="168"/>
      <c r="J604" s="168"/>
      <c r="K604" s="168"/>
      <c r="L604" s="168"/>
      <c r="M604" s="167"/>
    </row>
    <row r="605" spans="1:13" x14ac:dyDescent="0.25">
      <c r="A605" s="167"/>
      <c r="B605" s="167"/>
      <c r="C605" s="167"/>
      <c r="D605" s="167"/>
      <c r="E605" s="167"/>
      <c r="F605" s="167"/>
      <c r="G605" s="167"/>
      <c r="H605" s="168"/>
      <c r="I605" s="168"/>
      <c r="J605" s="168"/>
      <c r="K605" s="168"/>
      <c r="L605" s="168"/>
      <c r="M605" s="167"/>
    </row>
    <row r="606" spans="1:13" x14ac:dyDescent="0.25">
      <c r="A606" s="167"/>
      <c r="B606" s="167"/>
      <c r="C606" s="167"/>
      <c r="D606" s="167"/>
      <c r="E606" s="167"/>
      <c r="F606" s="167"/>
      <c r="G606" s="167"/>
      <c r="H606" s="168"/>
      <c r="I606" s="168"/>
      <c r="J606" s="168"/>
      <c r="K606" s="168"/>
      <c r="L606" s="168"/>
      <c r="M606" s="167"/>
    </row>
    <row r="607" spans="1:13" x14ac:dyDescent="0.25">
      <c r="A607" s="167"/>
      <c r="B607" s="167"/>
      <c r="C607" s="167"/>
      <c r="D607" s="167"/>
      <c r="E607" s="167"/>
      <c r="F607" s="167"/>
      <c r="G607" s="167"/>
      <c r="H607" s="168"/>
      <c r="I607" s="168"/>
      <c r="J607" s="168"/>
      <c r="K607" s="168"/>
      <c r="L607" s="168"/>
      <c r="M607" s="167"/>
    </row>
    <row r="608" spans="1:13" x14ac:dyDescent="0.25">
      <c r="A608" s="167"/>
      <c r="B608" s="167"/>
      <c r="C608" s="167"/>
      <c r="D608" s="167"/>
      <c r="E608" s="167"/>
      <c r="F608" s="167"/>
      <c r="G608" s="167"/>
      <c r="H608" s="168"/>
      <c r="I608" s="168"/>
      <c r="J608" s="168"/>
      <c r="K608" s="168"/>
      <c r="L608" s="168"/>
      <c r="M608" s="167"/>
    </row>
    <row r="609" spans="1:13" x14ac:dyDescent="0.25">
      <c r="A609" s="167"/>
      <c r="B609" s="167"/>
      <c r="C609" s="167"/>
      <c r="D609" s="167"/>
      <c r="E609" s="167"/>
      <c r="F609" s="167"/>
      <c r="G609" s="167"/>
      <c r="H609" s="168"/>
      <c r="I609" s="168"/>
      <c r="J609" s="168"/>
      <c r="K609" s="168"/>
      <c r="L609" s="168"/>
      <c r="M609" s="167"/>
    </row>
    <row r="610" spans="1:13" x14ac:dyDescent="0.25">
      <c r="A610" s="167"/>
      <c r="B610" s="167"/>
      <c r="C610" s="167"/>
      <c r="D610" s="167"/>
      <c r="E610" s="167"/>
      <c r="F610" s="167"/>
      <c r="G610" s="167"/>
      <c r="H610" s="168"/>
      <c r="I610" s="168"/>
      <c r="J610" s="168"/>
      <c r="K610" s="168"/>
      <c r="L610" s="168"/>
      <c r="M610" s="167"/>
    </row>
    <row r="611" spans="1:13" x14ac:dyDescent="0.25">
      <c r="A611" s="167"/>
      <c r="B611" s="167"/>
      <c r="C611" s="167"/>
      <c r="D611" s="167"/>
      <c r="E611" s="167"/>
      <c r="F611" s="167"/>
      <c r="G611" s="167"/>
      <c r="H611" s="168"/>
      <c r="I611" s="168"/>
      <c r="J611" s="168"/>
      <c r="K611" s="168"/>
      <c r="L611" s="168"/>
      <c r="M611" s="167"/>
    </row>
    <row r="612" spans="1:13" x14ac:dyDescent="0.25">
      <c r="A612" s="167"/>
      <c r="B612" s="167"/>
      <c r="C612" s="167"/>
      <c r="D612" s="167"/>
      <c r="E612" s="167"/>
      <c r="F612" s="167"/>
      <c r="G612" s="167"/>
      <c r="H612" s="168"/>
      <c r="I612" s="168"/>
      <c r="J612" s="168"/>
      <c r="K612" s="168"/>
      <c r="L612" s="168"/>
      <c r="M612" s="167"/>
    </row>
    <row r="613" spans="1:13" x14ac:dyDescent="0.25">
      <c r="A613" s="167"/>
      <c r="B613" s="167"/>
      <c r="C613" s="167"/>
      <c r="D613" s="167"/>
      <c r="E613" s="167"/>
      <c r="F613" s="167"/>
      <c r="G613" s="167"/>
      <c r="H613" s="168"/>
      <c r="I613" s="168"/>
      <c r="J613" s="168"/>
      <c r="K613" s="168"/>
      <c r="L613" s="168"/>
      <c r="M613" s="167"/>
    </row>
    <row r="614" spans="1:13" x14ac:dyDescent="0.25">
      <c r="A614" s="167"/>
      <c r="B614" s="167"/>
      <c r="C614" s="167"/>
      <c r="D614" s="167"/>
      <c r="E614" s="167"/>
      <c r="F614" s="167"/>
      <c r="G614" s="167"/>
      <c r="H614" s="168"/>
      <c r="I614" s="168"/>
      <c r="J614" s="168"/>
      <c r="K614" s="168"/>
      <c r="L614" s="168"/>
      <c r="M614" s="167"/>
    </row>
    <row r="615" spans="1:13" x14ac:dyDescent="0.25">
      <c r="A615" s="167"/>
      <c r="B615" s="167"/>
      <c r="C615" s="167"/>
      <c r="D615" s="167"/>
      <c r="E615" s="167"/>
      <c r="F615" s="167"/>
      <c r="G615" s="167"/>
      <c r="H615" s="168"/>
      <c r="I615" s="168"/>
      <c r="J615" s="168"/>
      <c r="K615" s="168"/>
      <c r="L615" s="168"/>
      <c r="M615" s="167"/>
    </row>
    <row r="616" spans="1:13" x14ac:dyDescent="0.25">
      <c r="A616" s="167"/>
      <c r="B616" s="167"/>
      <c r="C616" s="167"/>
      <c r="D616" s="167"/>
      <c r="E616" s="167"/>
      <c r="F616" s="167"/>
      <c r="G616" s="167"/>
      <c r="H616" s="168"/>
      <c r="I616" s="168"/>
      <c r="J616" s="168"/>
      <c r="K616" s="168"/>
      <c r="L616" s="168"/>
      <c r="M616" s="167"/>
    </row>
    <row r="617" spans="1:13" x14ac:dyDescent="0.25">
      <c r="A617" s="167"/>
      <c r="B617" s="167"/>
      <c r="C617" s="167"/>
      <c r="D617" s="167"/>
      <c r="E617" s="167"/>
      <c r="F617" s="167"/>
      <c r="G617" s="167"/>
      <c r="H617" s="168"/>
      <c r="I617" s="168"/>
      <c r="J617" s="168"/>
      <c r="K617" s="168"/>
      <c r="L617" s="168"/>
      <c r="M617" s="167"/>
    </row>
    <row r="618" spans="1:13" x14ac:dyDescent="0.25">
      <c r="A618" s="167"/>
      <c r="B618" s="167"/>
      <c r="C618" s="167"/>
      <c r="D618" s="167"/>
      <c r="E618" s="167"/>
      <c r="F618" s="167"/>
      <c r="G618" s="167"/>
      <c r="H618" s="168"/>
      <c r="I618" s="168"/>
      <c r="J618" s="168"/>
      <c r="K618" s="168"/>
      <c r="L618" s="168"/>
      <c r="M618" s="167"/>
    </row>
    <row r="619" spans="1:13" x14ac:dyDescent="0.25">
      <c r="A619" s="167"/>
      <c r="B619" s="167"/>
      <c r="C619" s="167"/>
      <c r="D619" s="167"/>
      <c r="E619" s="167"/>
      <c r="F619" s="167"/>
      <c r="G619" s="167"/>
      <c r="H619" s="168"/>
      <c r="I619" s="168"/>
      <c r="J619" s="168"/>
      <c r="K619" s="168"/>
      <c r="L619" s="168"/>
      <c r="M619" s="167"/>
    </row>
    <row r="620" spans="1:13" x14ac:dyDescent="0.25">
      <c r="A620" s="167"/>
      <c r="B620" s="167"/>
      <c r="C620" s="167"/>
      <c r="D620" s="167"/>
      <c r="E620" s="167"/>
      <c r="F620" s="167"/>
      <c r="G620" s="167"/>
      <c r="H620" s="168"/>
      <c r="I620" s="168"/>
      <c r="J620" s="168"/>
      <c r="K620" s="168"/>
      <c r="L620" s="168"/>
      <c r="M620" s="167"/>
    </row>
    <row r="621" spans="1:13" x14ac:dyDescent="0.25">
      <c r="A621" s="167"/>
      <c r="B621" s="167"/>
      <c r="C621" s="167"/>
      <c r="D621" s="167"/>
      <c r="E621" s="167"/>
      <c r="F621" s="167"/>
      <c r="G621" s="167"/>
      <c r="H621" s="168"/>
      <c r="I621" s="168"/>
      <c r="J621" s="168"/>
      <c r="K621" s="168"/>
      <c r="L621" s="168"/>
      <c r="M621" s="167"/>
    </row>
    <row r="622" spans="1:13" x14ac:dyDescent="0.25">
      <c r="A622" s="167"/>
      <c r="B622" s="167"/>
      <c r="C622" s="167"/>
      <c r="D622" s="167"/>
      <c r="E622" s="167"/>
      <c r="F622" s="167"/>
      <c r="G622" s="167"/>
      <c r="H622" s="168"/>
      <c r="I622" s="168"/>
      <c r="J622" s="168"/>
      <c r="K622" s="168"/>
      <c r="L622" s="168"/>
      <c r="M622" s="167"/>
    </row>
    <row r="623" spans="1:13" x14ac:dyDescent="0.25">
      <c r="A623" s="167"/>
      <c r="B623" s="167"/>
      <c r="C623" s="167"/>
      <c r="D623" s="167"/>
      <c r="E623" s="167"/>
      <c r="F623" s="167"/>
      <c r="G623" s="167"/>
      <c r="H623" s="168"/>
      <c r="I623" s="168"/>
      <c r="J623" s="168"/>
      <c r="K623" s="168"/>
      <c r="L623" s="168"/>
      <c r="M623" s="167"/>
    </row>
    <row r="624" spans="1:13" x14ac:dyDescent="0.25">
      <c r="A624" s="167"/>
      <c r="B624" s="167"/>
      <c r="C624" s="167"/>
      <c r="D624" s="167"/>
      <c r="E624" s="167"/>
      <c r="F624" s="167"/>
      <c r="G624" s="167"/>
      <c r="H624" s="168"/>
      <c r="I624" s="168"/>
      <c r="J624" s="168"/>
      <c r="K624" s="168"/>
      <c r="L624" s="168"/>
      <c r="M624" s="167"/>
    </row>
    <row r="625" spans="1:13" x14ac:dyDescent="0.25">
      <c r="A625" s="167"/>
      <c r="B625" s="167"/>
      <c r="C625" s="167"/>
      <c r="D625" s="167"/>
      <c r="E625" s="167"/>
      <c r="F625" s="167"/>
      <c r="G625" s="167"/>
      <c r="H625" s="168"/>
      <c r="I625" s="168"/>
      <c r="J625" s="168"/>
      <c r="K625" s="168"/>
      <c r="L625" s="168"/>
      <c r="M625" s="167"/>
    </row>
    <row r="626" spans="1:13" x14ac:dyDescent="0.25">
      <c r="A626" s="167"/>
      <c r="B626" s="167"/>
      <c r="C626" s="167"/>
      <c r="D626" s="167"/>
      <c r="E626" s="167"/>
      <c r="F626" s="167"/>
      <c r="G626" s="167"/>
      <c r="H626" s="168"/>
      <c r="I626" s="168"/>
      <c r="J626" s="168"/>
      <c r="K626" s="168"/>
      <c r="L626" s="168"/>
      <c r="M626" s="167"/>
    </row>
    <row r="627" spans="1:13" x14ac:dyDescent="0.25">
      <c r="A627" s="167"/>
      <c r="B627" s="167"/>
      <c r="C627" s="167"/>
      <c r="D627" s="167"/>
      <c r="E627" s="167"/>
      <c r="F627" s="167"/>
      <c r="G627" s="167"/>
      <c r="H627" s="168"/>
      <c r="I627" s="168"/>
      <c r="J627" s="168"/>
      <c r="K627" s="168"/>
      <c r="L627" s="168"/>
      <c r="M627" s="167"/>
    </row>
    <row r="628" spans="1:13" x14ac:dyDescent="0.25">
      <c r="A628" s="167"/>
      <c r="B628" s="167"/>
      <c r="C628" s="167"/>
      <c r="D628" s="167"/>
      <c r="E628" s="167"/>
      <c r="F628" s="167"/>
      <c r="G628" s="167"/>
      <c r="H628" s="168"/>
      <c r="I628" s="168"/>
      <c r="J628" s="168"/>
      <c r="K628" s="168"/>
      <c r="L628" s="168"/>
      <c r="M628" s="167"/>
    </row>
    <row r="629" spans="1:13" x14ac:dyDescent="0.25">
      <c r="A629" s="167"/>
      <c r="B629" s="167"/>
      <c r="C629" s="167"/>
      <c r="D629" s="167"/>
      <c r="E629" s="167"/>
      <c r="F629" s="167"/>
      <c r="G629" s="167"/>
      <c r="H629" s="168"/>
      <c r="I629" s="168"/>
      <c r="J629" s="168"/>
      <c r="K629" s="168"/>
      <c r="L629" s="168"/>
      <c r="M629" s="167"/>
    </row>
    <row r="630" spans="1:13" x14ac:dyDescent="0.25">
      <c r="A630" s="167"/>
      <c r="B630" s="167"/>
      <c r="C630" s="167"/>
      <c r="D630" s="167"/>
      <c r="E630" s="167"/>
      <c r="F630" s="167"/>
      <c r="G630" s="167"/>
      <c r="H630" s="168"/>
      <c r="I630" s="168"/>
      <c r="J630" s="168"/>
      <c r="K630" s="168"/>
      <c r="L630" s="168"/>
      <c r="M630" s="167"/>
    </row>
    <row r="631" spans="1:13" x14ac:dyDescent="0.25">
      <c r="A631" s="167"/>
      <c r="B631" s="167"/>
      <c r="C631" s="167"/>
      <c r="D631" s="167"/>
      <c r="E631" s="167"/>
      <c r="F631" s="167"/>
      <c r="G631" s="167"/>
      <c r="H631" s="168"/>
      <c r="I631" s="168"/>
      <c r="J631" s="168"/>
      <c r="K631" s="168"/>
      <c r="L631" s="168"/>
      <c r="M631" s="167"/>
    </row>
    <row r="632" spans="1:13" x14ac:dyDescent="0.25">
      <c r="A632" s="167"/>
      <c r="B632" s="167"/>
      <c r="C632" s="167"/>
      <c r="D632" s="167"/>
      <c r="E632" s="167"/>
      <c r="F632" s="167"/>
      <c r="G632" s="167"/>
      <c r="H632" s="168"/>
      <c r="I632" s="168"/>
      <c r="J632" s="168"/>
      <c r="K632" s="168"/>
      <c r="L632" s="168"/>
      <c r="M632" s="167"/>
    </row>
    <row r="633" spans="1:13" x14ac:dyDescent="0.25">
      <c r="A633" s="167"/>
      <c r="B633" s="167"/>
      <c r="C633" s="167"/>
      <c r="D633" s="167"/>
      <c r="E633" s="167"/>
      <c r="F633" s="167"/>
      <c r="G633" s="167"/>
      <c r="H633" s="168"/>
      <c r="I633" s="168"/>
      <c r="J633" s="168"/>
      <c r="K633" s="168"/>
      <c r="L633" s="168"/>
      <c r="M633" s="167"/>
    </row>
    <row r="634" spans="1:13" x14ac:dyDescent="0.25">
      <c r="A634" s="167"/>
      <c r="B634" s="167"/>
      <c r="C634" s="167"/>
      <c r="D634" s="167"/>
      <c r="E634" s="167"/>
      <c r="F634" s="167"/>
      <c r="G634" s="167"/>
      <c r="H634" s="168"/>
      <c r="I634" s="168"/>
      <c r="J634" s="168"/>
      <c r="K634" s="168"/>
      <c r="L634" s="168"/>
      <c r="M634" s="167"/>
    </row>
    <row r="635" spans="1:13" x14ac:dyDescent="0.25">
      <c r="A635" s="167"/>
      <c r="B635" s="167"/>
      <c r="C635" s="167"/>
      <c r="D635" s="167"/>
      <c r="E635" s="167"/>
      <c r="F635" s="167"/>
      <c r="G635" s="167"/>
      <c r="H635" s="168"/>
      <c r="I635" s="168"/>
      <c r="J635" s="168"/>
      <c r="K635" s="168"/>
      <c r="L635" s="168"/>
      <c r="M635" s="167"/>
    </row>
    <row r="636" spans="1:13" x14ac:dyDescent="0.25">
      <c r="A636" s="167"/>
      <c r="B636" s="167"/>
      <c r="C636" s="167"/>
      <c r="D636" s="167"/>
      <c r="E636" s="167"/>
      <c r="F636" s="167"/>
      <c r="G636" s="167"/>
      <c r="H636" s="168"/>
      <c r="I636" s="168"/>
      <c r="J636" s="168"/>
      <c r="K636" s="168"/>
      <c r="L636" s="168"/>
      <c r="M636" s="167"/>
    </row>
    <row r="637" spans="1:13" x14ac:dyDescent="0.25">
      <c r="A637" s="167"/>
      <c r="B637" s="167"/>
      <c r="C637" s="167"/>
      <c r="D637" s="167"/>
      <c r="E637" s="167"/>
      <c r="F637" s="167"/>
      <c r="G637" s="167"/>
      <c r="H637" s="168"/>
      <c r="I637" s="168"/>
      <c r="J637" s="168"/>
      <c r="K637" s="168"/>
      <c r="L637" s="168"/>
      <c r="M637" s="167"/>
    </row>
    <row r="638" spans="1:13" x14ac:dyDescent="0.25">
      <c r="A638" s="167"/>
      <c r="B638" s="167"/>
      <c r="C638" s="167"/>
      <c r="D638" s="167"/>
      <c r="E638" s="167"/>
      <c r="F638" s="167"/>
      <c r="G638" s="167"/>
      <c r="H638" s="168"/>
      <c r="I638" s="168"/>
      <c r="J638" s="168"/>
      <c r="K638" s="168"/>
      <c r="L638" s="168"/>
      <c r="M638" s="167"/>
    </row>
    <row r="639" spans="1:13" x14ac:dyDescent="0.25">
      <c r="A639" s="167"/>
      <c r="B639" s="167"/>
      <c r="C639" s="167"/>
      <c r="D639" s="167"/>
      <c r="E639" s="167"/>
      <c r="F639" s="167"/>
      <c r="G639" s="167"/>
      <c r="H639" s="168"/>
      <c r="I639" s="168"/>
      <c r="J639" s="168"/>
      <c r="K639" s="168"/>
      <c r="L639" s="168"/>
      <c r="M639" s="167"/>
    </row>
    <row r="640" spans="1:13" x14ac:dyDescent="0.25">
      <c r="A640" s="167"/>
      <c r="B640" s="167"/>
      <c r="C640" s="167"/>
      <c r="D640" s="167"/>
      <c r="E640" s="167"/>
      <c r="F640" s="167"/>
      <c r="G640" s="167"/>
      <c r="H640" s="168"/>
      <c r="I640" s="168"/>
      <c r="J640" s="168"/>
      <c r="K640" s="168"/>
      <c r="L640" s="168"/>
      <c r="M640" s="167"/>
    </row>
    <row r="641" spans="1:13" x14ac:dyDescent="0.25">
      <c r="A641" s="167"/>
      <c r="B641" s="167"/>
      <c r="C641" s="167"/>
      <c r="D641" s="167"/>
      <c r="E641" s="167"/>
      <c r="F641" s="167"/>
      <c r="G641" s="167"/>
      <c r="H641" s="168"/>
      <c r="I641" s="168"/>
      <c r="J641" s="168"/>
      <c r="K641" s="168"/>
      <c r="L641" s="168"/>
      <c r="M641" s="167"/>
    </row>
    <row r="642" spans="1:13" x14ac:dyDescent="0.25">
      <c r="A642" s="167"/>
      <c r="B642" s="167"/>
      <c r="C642" s="167"/>
      <c r="D642" s="167"/>
      <c r="E642" s="167"/>
      <c r="F642" s="167"/>
      <c r="G642" s="167"/>
      <c r="H642" s="168"/>
      <c r="I642" s="168"/>
      <c r="J642" s="168"/>
      <c r="K642" s="168"/>
      <c r="L642" s="168"/>
      <c r="M642" s="167"/>
    </row>
    <row r="643" spans="1:13" x14ac:dyDescent="0.25">
      <c r="A643" s="167"/>
      <c r="B643" s="167"/>
      <c r="C643" s="167"/>
      <c r="D643" s="167"/>
      <c r="E643" s="167"/>
      <c r="F643" s="167"/>
      <c r="G643" s="167"/>
      <c r="H643" s="168"/>
      <c r="I643" s="168"/>
      <c r="J643" s="168"/>
      <c r="K643" s="168"/>
      <c r="L643" s="168"/>
      <c r="M643" s="167"/>
    </row>
    <row r="644" spans="1:13" x14ac:dyDescent="0.25">
      <c r="A644" s="167"/>
      <c r="B644" s="167"/>
      <c r="C644" s="167"/>
      <c r="D644" s="167"/>
      <c r="E644" s="167"/>
      <c r="F644" s="167"/>
      <c r="G644" s="167"/>
      <c r="H644" s="168"/>
      <c r="I644" s="168"/>
      <c r="J644" s="168"/>
      <c r="K644" s="168"/>
      <c r="L644" s="168"/>
      <c r="M644" s="167"/>
    </row>
    <row r="645" spans="1:13" x14ac:dyDescent="0.25">
      <c r="A645" s="167"/>
      <c r="B645" s="167"/>
      <c r="C645" s="167"/>
      <c r="D645" s="167"/>
      <c r="E645" s="167"/>
      <c r="F645" s="167"/>
      <c r="G645" s="167"/>
      <c r="H645" s="168"/>
      <c r="I645" s="168"/>
      <c r="J645" s="168"/>
      <c r="K645" s="168"/>
      <c r="L645" s="168"/>
      <c r="M645" s="167"/>
    </row>
    <row r="646" spans="1:13" x14ac:dyDescent="0.25">
      <c r="A646" s="167"/>
      <c r="B646" s="167"/>
      <c r="C646" s="167"/>
      <c r="D646" s="167"/>
      <c r="E646" s="167"/>
      <c r="F646" s="167"/>
      <c r="G646" s="167"/>
      <c r="H646" s="168"/>
      <c r="I646" s="168"/>
      <c r="J646" s="168"/>
      <c r="K646" s="168"/>
      <c r="L646" s="168"/>
      <c r="M646" s="167"/>
    </row>
    <row r="647" spans="1:13" x14ac:dyDescent="0.25">
      <c r="A647" s="167"/>
      <c r="B647" s="167"/>
      <c r="C647" s="167"/>
      <c r="D647" s="167"/>
      <c r="E647" s="167"/>
      <c r="F647" s="167"/>
      <c r="G647" s="167"/>
      <c r="H647" s="168"/>
      <c r="I647" s="168"/>
      <c r="J647" s="168"/>
      <c r="K647" s="168"/>
      <c r="L647" s="168"/>
      <c r="M647" s="167"/>
    </row>
    <row r="648" spans="1:13" x14ac:dyDescent="0.25">
      <c r="A648" s="167"/>
      <c r="B648" s="167"/>
      <c r="C648" s="167"/>
      <c r="D648" s="167"/>
      <c r="E648" s="167"/>
      <c r="F648" s="167"/>
      <c r="G648" s="167"/>
      <c r="H648" s="168"/>
      <c r="I648" s="168"/>
      <c r="J648" s="168"/>
      <c r="K648" s="168"/>
      <c r="L648" s="168"/>
      <c r="M648" s="167"/>
    </row>
    <row r="649" spans="1:13" x14ac:dyDescent="0.25">
      <c r="A649" s="167"/>
      <c r="B649" s="167"/>
      <c r="C649" s="167"/>
      <c r="D649" s="167"/>
      <c r="E649" s="167"/>
      <c r="F649" s="167"/>
      <c r="G649" s="167"/>
      <c r="H649" s="168"/>
      <c r="I649" s="168"/>
      <c r="J649" s="168"/>
      <c r="K649" s="168"/>
      <c r="L649" s="168"/>
      <c r="M649" s="167"/>
    </row>
    <row r="650" spans="1:13" x14ac:dyDescent="0.25">
      <c r="A650" s="167"/>
      <c r="B650" s="167"/>
      <c r="C650" s="167"/>
      <c r="D650" s="167"/>
      <c r="E650" s="167"/>
      <c r="F650" s="167"/>
      <c r="G650" s="167"/>
      <c r="H650" s="168"/>
      <c r="I650" s="168"/>
      <c r="J650" s="168"/>
      <c r="K650" s="168"/>
      <c r="L650" s="168"/>
      <c r="M650" s="167"/>
    </row>
    <row r="651" spans="1:13" x14ac:dyDescent="0.25">
      <c r="A651" s="167"/>
      <c r="B651" s="167"/>
      <c r="C651" s="167"/>
      <c r="D651" s="167"/>
      <c r="E651" s="167"/>
      <c r="F651" s="167"/>
      <c r="G651" s="167"/>
      <c r="H651" s="168"/>
      <c r="I651" s="168"/>
      <c r="J651" s="168"/>
      <c r="K651" s="168"/>
      <c r="L651" s="168"/>
      <c r="M651" s="167"/>
    </row>
    <row r="652" spans="1:13" x14ac:dyDescent="0.25">
      <c r="A652" s="167"/>
      <c r="B652" s="167"/>
      <c r="C652" s="167"/>
      <c r="D652" s="167"/>
      <c r="E652" s="167"/>
      <c r="F652" s="167"/>
      <c r="G652" s="167"/>
      <c r="H652" s="168"/>
      <c r="I652" s="168"/>
      <c r="J652" s="168"/>
      <c r="K652" s="168"/>
      <c r="L652" s="168"/>
      <c r="M652" s="167"/>
    </row>
    <row r="653" spans="1:13" x14ac:dyDescent="0.25">
      <c r="A653" s="167"/>
      <c r="B653" s="167"/>
      <c r="C653" s="167"/>
      <c r="D653" s="167"/>
      <c r="E653" s="167"/>
      <c r="F653" s="167"/>
      <c r="G653" s="167"/>
      <c r="H653" s="168"/>
      <c r="I653" s="168"/>
      <c r="J653" s="168"/>
      <c r="K653" s="168"/>
      <c r="L653" s="168"/>
      <c r="M653" s="167"/>
    </row>
    <row r="654" spans="1:13" x14ac:dyDescent="0.25">
      <c r="A654" s="167"/>
      <c r="B654" s="167"/>
      <c r="C654" s="167"/>
      <c r="D654" s="167"/>
      <c r="E654" s="167"/>
      <c r="F654" s="167"/>
      <c r="G654" s="167"/>
      <c r="H654" s="168"/>
      <c r="I654" s="168"/>
      <c r="J654" s="168"/>
      <c r="K654" s="168"/>
      <c r="L654" s="168"/>
      <c r="M654" s="167"/>
    </row>
    <row r="655" spans="1:13" x14ac:dyDescent="0.25">
      <c r="A655" s="167"/>
      <c r="B655" s="167"/>
      <c r="C655" s="167"/>
      <c r="D655" s="167"/>
      <c r="E655" s="167"/>
      <c r="F655" s="167"/>
      <c r="G655" s="167"/>
      <c r="H655" s="168"/>
      <c r="I655" s="168"/>
      <c r="J655" s="168"/>
      <c r="K655" s="168"/>
      <c r="L655" s="168"/>
      <c r="M655" s="167"/>
    </row>
    <row r="656" spans="1:13" x14ac:dyDescent="0.25">
      <c r="A656" s="167"/>
      <c r="B656" s="167"/>
      <c r="C656" s="167"/>
      <c r="D656" s="167"/>
      <c r="E656" s="167"/>
      <c r="F656" s="167"/>
      <c r="G656" s="167"/>
      <c r="H656" s="168"/>
      <c r="I656" s="168"/>
      <c r="J656" s="168"/>
      <c r="K656" s="168"/>
      <c r="L656" s="168"/>
      <c r="M656" s="167"/>
    </row>
    <row r="657" spans="1:13" x14ac:dyDescent="0.25">
      <c r="A657" s="167"/>
      <c r="B657" s="167"/>
      <c r="C657" s="167"/>
      <c r="D657" s="167"/>
      <c r="E657" s="167"/>
      <c r="F657" s="167"/>
      <c r="G657" s="167"/>
      <c r="H657" s="168"/>
      <c r="I657" s="168"/>
      <c r="J657" s="168"/>
      <c r="K657" s="168"/>
      <c r="L657" s="168"/>
      <c r="M657" s="167"/>
    </row>
    <row r="658" spans="1:13" x14ac:dyDescent="0.25">
      <c r="A658" s="167"/>
      <c r="B658" s="167"/>
      <c r="C658" s="167"/>
      <c r="D658" s="167"/>
      <c r="E658" s="167"/>
      <c r="F658" s="167"/>
      <c r="G658" s="167"/>
      <c r="H658" s="168"/>
      <c r="I658" s="168"/>
      <c r="J658" s="168"/>
      <c r="K658" s="168"/>
      <c r="L658" s="168"/>
      <c r="M658" s="167"/>
    </row>
    <row r="659" spans="1:13" x14ac:dyDescent="0.25">
      <c r="A659" s="167"/>
      <c r="B659" s="167"/>
      <c r="C659" s="167"/>
      <c r="D659" s="167"/>
      <c r="E659" s="167"/>
      <c r="F659" s="167"/>
      <c r="G659" s="167"/>
      <c r="H659" s="168"/>
      <c r="I659" s="168"/>
      <c r="J659" s="168"/>
      <c r="K659" s="168"/>
      <c r="L659" s="168"/>
      <c r="M659" s="167"/>
    </row>
    <row r="660" spans="1:13" x14ac:dyDescent="0.25">
      <c r="A660" s="167"/>
      <c r="B660" s="167"/>
      <c r="C660" s="167"/>
      <c r="D660" s="167"/>
      <c r="E660" s="167"/>
      <c r="F660" s="167"/>
      <c r="G660" s="167"/>
      <c r="H660" s="168"/>
      <c r="I660" s="168"/>
      <c r="J660" s="168"/>
      <c r="K660" s="168"/>
      <c r="L660" s="168"/>
      <c r="M660" s="167"/>
    </row>
    <row r="661" spans="1:13" x14ac:dyDescent="0.25">
      <c r="A661" s="167"/>
      <c r="B661" s="167"/>
      <c r="C661" s="167"/>
      <c r="D661" s="167"/>
      <c r="E661" s="167"/>
      <c r="F661" s="167"/>
      <c r="G661" s="167"/>
      <c r="H661" s="168"/>
      <c r="I661" s="168"/>
      <c r="J661" s="168"/>
      <c r="K661" s="168"/>
      <c r="L661" s="168"/>
      <c r="M661" s="167"/>
    </row>
    <row r="662" spans="1:13" x14ac:dyDescent="0.25">
      <c r="A662" s="167"/>
      <c r="B662" s="167"/>
      <c r="C662" s="167"/>
      <c r="D662" s="167"/>
      <c r="E662" s="167"/>
      <c r="F662" s="167"/>
      <c r="G662" s="167"/>
      <c r="H662" s="168"/>
      <c r="I662" s="168"/>
      <c r="J662" s="168"/>
      <c r="K662" s="168"/>
      <c r="L662" s="168"/>
      <c r="M662" s="167"/>
    </row>
    <row r="663" spans="1:13" x14ac:dyDescent="0.25">
      <c r="A663" s="167"/>
      <c r="B663" s="167"/>
      <c r="C663" s="167"/>
      <c r="D663" s="167"/>
      <c r="E663" s="167"/>
      <c r="F663" s="167"/>
      <c r="G663" s="167"/>
      <c r="H663" s="168"/>
      <c r="I663" s="168"/>
      <c r="J663" s="168"/>
      <c r="K663" s="168"/>
      <c r="L663" s="168"/>
      <c r="M663" s="167"/>
    </row>
    <row r="664" spans="1:13" x14ac:dyDescent="0.25">
      <c r="A664" s="167"/>
      <c r="B664" s="167"/>
      <c r="C664" s="167"/>
      <c r="D664" s="167"/>
      <c r="E664" s="167"/>
      <c r="F664" s="167"/>
      <c r="G664" s="167"/>
      <c r="H664" s="168"/>
      <c r="I664" s="168"/>
      <c r="J664" s="168"/>
      <c r="K664" s="168"/>
      <c r="L664" s="168"/>
      <c r="M664" s="167"/>
    </row>
    <row r="665" spans="1:13" x14ac:dyDescent="0.25">
      <c r="A665" s="167"/>
      <c r="B665" s="167"/>
      <c r="C665" s="167"/>
      <c r="D665" s="167"/>
      <c r="E665" s="167"/>
      <c r="F665" s="167"/>
      <c r="G665" s="167"/>
      <c r="H665" s="168"/>
      <c r="I665" s="168"/>
      <c r="J665" s="168"/>
      <c r="K665" s="168"/>
      <c r="L665" s="168"/>
      <c r="M665" s="167"/>
    </row>
    <row r="666" spans="1:13" x14ac:dyDescent="0.25">
      <c r="A666" s="167"/>
      <c r="B666" s="167"/>
      <c r="C666" s="167"/>
      <c r="D666" s="167"/>
      <c r="E666" s="167"/>
      <c r="F666" s="167"/>
      <c r="G666" s="167"/>
      <c r="H666" s="168"/>
      <c r="I666" s="168"/>
      <c r="J666" s="168"/>
      <c r="K666" s="168"/>
      <c r="L666" s="168"/>
      <c r="M666" s="167"/>
    </row>
    <row r="667" spans="1:13" x14ac:dyDescent="0.25">
      <c r="A667" s="167"/>
      <c r="B667" s="167"/>
      <c r="C667" s="167"/>
      <c r="D667" s="167"/>
      <c r="E667" s="167"/>
      <c r="F667" s="167"/>
      <c r="G667" s="167"/>
      <c r="H667" s="168"/>
      <c r="I667" s="168"/>
      <c r="J667" s="168"/>
      <c r="K667" s="168"/>
      <c r="L667" s="168"/>
      <c r="M667" s="167"/>
    </row>
    <row r="668" spans="1:13" x14ac:dyDescent="0.25">
      <c r="A668" s="167"/>
      <c r="B668" s="167"/>
      <c r="C668" s="167"/>
      <c r="D668" s="167"/>
      <c r="E668" s="167"/>
      <c r="F668" s="167"/>
      <c r="G668" s="167"/>
      <c r="H668" s="168"/>
      <c r="I668" s="168"/>
      <c r="J668" s="168"/>
      <c r="K668" s="168"/>
      <c r="L668" s="168"/>
      <c r="M668" s="167"/>
    </row>
    <row r="669" spans="1:13" x14ac:dyDescent="0.25">
      <c r="A669" s="167"/>
      <c r="B669" s="167"/>
      <c r="C669" s="167"/>
      <c r="D669" s="167"/>
      <c r="E669" s="167"/>
      <c r="F669" s="167"/>
      <c r="G669" s="167"/>
      <c r="H669" s="168"/>
      <c r="I669" s="168"/>
      <c r="J669" s="168"/>
      <c r="K669" s="168"/>
      <c r="L669" s="168"/>
      <c r="M669" s="167"/>
    </row>
    <row r="670" spans="1:13" x14ac:dyDescent="0.25">
      <c r="A670" s="167"/>
      <c r="B670" s="167"/>
      <c r="C670" s="167"/>
      <c r="D670" s="167"/>
      <c r="E670" s="167"/>
      <c r="F670" s="167"/>
      <c r="G670" s="167"/>
      <c r="H670" s="168"/>
      <c r="I670" s="168"/>
      <c r="J670" s="168"/>
      <c r="K670" s="168"/>
      <c r="L670" s="168"/>
      <c r="M670" s="167"/>
    </row>
    <row r="671" spans="1:13" x14ac:dyDescent="0.25">
      <c r="A671" s="167"/>
      <c r="B671" s="167"/>
      <c r="C671" s="167"/>
      <c r="D671" s="167"/>
      <c r="E671" s="167"/>
      <c r="F671" s="167"/>
      <c r="G671" s="167"/>
      <c r="H671" s="168"/>
      <c r="I671" s="168"/>
      <c r="J671" s="168"/>
      <c r="K671" s="168"/>
      <c r="L671" s="168"/>
      <c r="M671" s="167"/>
    </row>
    <row r="672" spans="1:13" x14ac:dyDescent="0.25">
      <c r="A672" s="167"/>
      <c r="B672" s="167"/>
      <c r="C672" s="167"/>
      <c r="D672" s="167"/>
      <c r="E672" s="167"/>
      <c r="F672" s="167"/>
      <c r="G672" s="167"/>
      <c r="H672" s="168"/>
      <c r="I672" s="168"/>
      <c r="J672" s="168"/>
      <c r="K672" s="168"/>
      <c r="L672" s="168"/>
      <c r="M672" s="167"/>
    </row>
    <row r="673" spans="1:13" x14ac:dyDescent="0.25">
      <c r="A673" s="167"/>
      <c r="B673" s="167"/>
      <c r="C673" s="167"/>
      <c r="D673" s="167"/>
      <c r="E673" s="167"/>
      <c r="F673" s="167"/>
      <c r="G673" s="167"/>
      <c r="H673" s="168"/>
      <c r="I673" s="168"/>
      <c r="J673" s="168"/>
      <c r="K673" s="168"/>
      <c r="L673" s="168"/>
      <c r="M673" s="167"/>
    </row>
    <row r="674" spans="1:13" x14ac:dyDescent="0.25">
      <c r="A674" s="167"/>
      <c r="B674" s="167"/>
      <c r="C674" s="167"/>
      <c r="D674" s="167"/>
      <c r="E674" s="167"/>
      <c r="F674" s="167"/>
      <c r="G674" s="167"/>
      <c r="H674" s="168"/>
      <c r="I674" s="168"/>
      <c r="J674" s="168"/>
      <c r="K674" s="168"/>
      <c r="L674" s="168"/>
      <c r="M674" s="167"/>
    </row>
    <row r="675" spans="1:13" x14ac:dyDescent="0.25">
      <c r="A675" s="167"/>
      <c r="B675" s="167"/>
      <c r="C675" s="167"/>
      <c r="D675" s="167"/>
      <c r="E675" s="167"/>
      <c r="F675" s="167"/>
      <c r="G675" s="167"/>
      <c r="H675" s="168"/>
      <c r="I675" s="168"/>
      <c r="J675" s="168"/>
      <c r="K675" s="168"/>
      <c r="L675" s="168"/>
      <c r="M675" s="167"/>
    </row>
    <row r="676" spans="1:13" x14ac:dyDescent="0.25">
      <c r="A676" s="167"/>
      <c r="B676" s="167"/>
      <c r="C676" s="167"/>
      <c r="D676" s="167"/>
      <c r="E676" s="167"/>
      <c r="F676" s="167"/>
      <c r="G676" s="167"/>
      <c r="H676" s="168"/>
      <c r="I676" s="168"/>
      <c r="J676" s="168"/>
      <c r="K676" s="168"/>
      <c r="L676" s="168"/>
      <c r="M676" s="167"/>
    </row>
    <row r="677" spans="1:13" x14ac:dyDescent="0.25">
      <c r="A677" s="167"/>
      <c r="B677" s="167"/>
      <c r="C677" s="167"/>
      <c r="D677" s="167"/>
      <c r="E677" s="167"/>
      <c r="F677" s="167"/>
      <c r="G677" s="167"/>
      <c r="H677" s="168"/>
      <c r="I677" s="168"/>
      <c r="J677" s="168"/>
      <c r="K677" s="168"/>
      <c r="L677" s="168"/>
      <c r="M677" s="167"/>
    </row>
    <row r="678" spans="1:13" x14ac:dyDescent="0.25">
      <c r="A678" s="167"/>
      <c r="B678" s="167"/>
      <c r="C678" s="167"/>
      <c r="D678" s="167"/>
      <c r="E678" s="167"/>
      <c r="F678" s="167"/>
      <c r="G678" s="167"/>
      <c r="H678" s="168"/>
      <c r="I678" s="168"/>
      <c r="J678" s="168"/>
      <c r="K678" s="168"/>
      <c r="L678" s="168"/>
      <c r="M678" s="167"/>
    </row>
    <row r="679" spans="1:13" x14ac:dyDescent="0.25">
      <c r="A679" s="167"/>
      <c r="B679" s="167"/>
      <c r="C679" s="167"/>
      <c r="D679" s="167"/>
      <c r="E679" s="167"/>
      <c r="F679" s="167"/>
      <c r="G679" s="167"/>
      <c r="H679" s="168"/>
      <c r="I679" s="168"/>
      <c r="J679" s="168"/>
      <c r="K679" s="168"/>
      <c r="L679" s="168"/>
      <c r="M679" s="167"/>
    </row>
    <row r="680" spans="1:13" x14ac:dyDescent="0.25">
      <c r="A680" s="167"/>
      <c r="B680" s="167"/>
      <c r="C680" s="167"/>
      <c r="D680" s="167"/>
      <c r="E680" s="167"/>
      <c r="F680" s="167"/>
      <c r="G680" s="167"/>
      <c r="H680" s="168"/>
      <c r="I680" s="168"/>
      <c r="J680" s="168"/>
      <c r="K680" s="168"/>
      <c r="L680" s="168"/>
      <c r="M680" s="167"/>
    </row>
    <row r="681" spans="1:13" x14ac:dyDescent="0.25">
      <c r="A681" s="167"/>
      <c r="B681" s="167"/>
      <c r="C681" s="167"/>
      <c r="D681" s="167"/>
      <c r="E681" s="167"/>
      <c r="F681" s="167"/>
      <c r="G681" s="167"/>
      <c r="H681" s="168"/>
      <c r="I681" s="168"/>
      <c r="J681" s="168"/>
      <c r="K681" s="168"/>
      <c r="L681" s="168"/>
      <c r="M681" s="167"/>
    </row>
    <row r="682" spans="1:13" x14ac:dyDescent="0.25">
      <c r="A682" s="167"/>
      <c r="B682" s="167"/>
      <c r="C682" s="167"/>
      <c r="D682" s="167"/>
      <c r="E682" s="167"/>
      <c r="F682" s="167"/>
      <c r="G682" s="167"/>
      <c r="H682" s="168"/>
      <c r="I682" s="168"/>
      <c r="J682" s="168"/>
      <c r="K682" s="168"/>
      <c r="L682" s="168"/>
      <c r="M682" s="167"/>
    </row>
    <row r="683" spans="1:13" x14ac:dyDescent="0.25">
      <c r="A683" s="167"/>
      <c r="B683" s="167"/>
      <c r="C683" s="167"/>
      <c r="D683" s="167"/>
      <c r="E683" s="167"/>
      <c r="F683" s="167"/>
      <c r="G683" s="167"/>
      <c r="H683" s="168"/>
      <c r="I683" s="168"/>
      <c r="J683" s="168"/>
      <c r="K683" s="168"/>
      <c r="L683" s="168"/>
      <c r="M683" s="167"/>
    </row>
    <row r="684" spans="1:13" x14ac:dyDescent="0.25">
      <c r="A684" s="167"/>
      <c r="B684" s="167"/>
      <c r="C684" s="167"/>
      <c r="D684" s="167"/>
      <c r="E684" s="167"/>
      <c r="F684" s="167"/>
      <c r="G684" s="167"/>
      <c r="H684" s="168"/>
      <c r="I684" s="168"/>
      <c r="J684" s="168"/>
      <c r="K684" s="168"/>
      <c r="L684" s="168"/>
      <c r="M684" s="167"/>
    </row>
    <row r="685" spans="1:13" x14ac:dyDescent="0.25">
      <c r="A685" s="167"/>
      <c r="B685" s="167"/>
      <c r="C685" s="167"/>
      <c r="D685" s="167"/>
      <c r="E685" s="167"/>
      <c r="F685" s="167"/>
      <c r="G685" s="167"/>
      <c r="H685" s="168"/>
      <c r="I685" s="168"/>
      <c r="J685" s="168"/>
      <c r="K685" s="168"/>
      <c r="L685" s="168"/>
      <c r="M685" s="167"/>
    </row>
    <row r="686" spans="1:13" x14ac:dyDescent="0.25">
      <c r="A686" s="167"/>
      <c r="B686" s="167"/>
      <c r="C686" s="167"/>
      <c r="D686" s="167"/>
      <c r="E686" s="167"/>
      <c r="F686" s="167"/>
      <c r="G686" s="167"/>
      <c r="H686" s="168"/>
      <c r="I686" s="168"/>
      <c r="J686" s="168"/>
      <c r="K686" s="168"/>
      <c r="L686" s="168"/>
      <c r="M686" s="167"/>
    </row>
    <row r="687" spans="1:13" x14ac:dyDescent="0.25">
      <c r="A687" s="167"/>
      <c r="B687" s="167"/>
      <c r="C687" s="167"/>
      <c r="D687" s="167"/>
      <c r="E687" s="167"/>
      <c r="F687" s="167"/>
      <c r="G687" s="167"/>
      <c r="H687" s="168"/>
      <c r="I687" s="168"/>
      <c r="J687" s="168"/>
      <c r="K687" s="168"/>
      <c r="L687" s="168"/>
      <c r="M687" s="167"/>
    </row>
    <row r="688" spans="1:13" x14ac:dyDescent="0.25">
      <c r="A688" s="167"/>
      <c r="B688" s="167"/>
      <c r="C688" s="167"/>
      <c r="D688" s="167"/>
      <c r="E688" s="167"/>
      <c r="F688" s="167"/>
      <c r="G688" s="167"/>
      <c r="H688" s="168"/>
      <c r="I688" s="168"/>
      <c r="J688" s="168"/>
      <c r="K688" s="168"/>
      <c r="L688" s="168"/>
      <c r="M688" s="167"/>
    </row>
    <row r="689" spans="1:13" x14ac:dyDescent="0.25">
      <c r="A689" s="167"/>
      <c r="B689" s="167"/>
      <c r="C689" s="167"/>
      <c r="D689" s="167"/>
      <c r="E689" s="167"/>
      <c r="F689" s="167"/>
      <c r="G689" s="167"/>
      <c r="H689" s="168"/>
      <c r="I689" s="168"/>
      <c r="J689" s="168"/>
      <c r="K689" s="168"/>
      <c r="L689" s="168"/>
      <c r="M689" s="167"/>
    </row>
    <row r="690" spans="1:13" x14ac:dyDescent="0.25">
      <c r="A690" s="167"/>
      <c r="B690" s="167"/>
      <c r="C690" s="167"/>
      <c r="D690" s="167"/>
      <c r="E690" s="167"/>
      <c r="F690" s="167"/>
      <c r="G690" s="167"/>
      <c r="H690" s="168"/>
      <c r="I690" s="168"/>
      <c r="J690" s="168"/>
      <c r="K690" s="168"/>
      <c r="L690" s="168"/>
      <c r="M690" s="167"/>
    </row>
    <row r="691" spans="1:13" x14ac:dyDescent="0.25">
      <c r="A691" s="167"/>
      <c r="B691" s="167"/>
      <c r="C691" s="167"/>
      <c r="D691" s="167"/>
      <c r="E691" s="167"/>
      <c r="F691" s="167"/>
      <c r="G691" s="167"/>
      <c r="H691" s="168"/>
      <c r="I691" s="168"/>
      <c r="J691" s="168"/>
      <c r="K691" s="168"/>
      <c r="L691" s="168"/>
      <c r="M691" s="167"/>
    </row>
    <row r="692" spans="1:13" x14ac:dyDescent="0.25">
      <c r="A692" s="167"/>
      <c r="B692" s="167"/>
      <c r="C692" s="167"/>
      <c r="D692" s="167"/>
      <c r="E692" s="167"/>
      <c r="F692" s="167"/>
      <c r="G692" s="167"/>
      <c r="H692" s="168"/>
      <c r="I692" s="168"/>
      <c r="J692" s="168"/>
      <c r="K692" s="168"/>
      <c r="L692" s="168"/>
      <c r="M692" s="167"/>
    </row>
    <row r="693" spans="1:13" x14ac:dyDescent="0.25">
      <c r="A693" s="167"/>
      <c r="B693" s="167"/>
      <c r="C693" s="167"/>
      <c r="D693" s="167"/>
      <c r="E693" s="167"/>
      <c r="F693" s="167"/>
      <c r="G693" s="167"/>
      <c r="H693" s="168"/>
      <c r="I693" s="168"/>
      <c r="J693" s="168"/>
      <c r="K693" s="168"/>
      <c r="L693" s="168"/>
      <c r="M693" s="167"/>
    </row>
    <row r="694" spans="1:13" x14ac:dyDescent="0.25">
      <c r="A694" s="167"/>
      <c r="B694" s="167"/>
      <c r="C694" s="167"/>
      <c r="D694" s="167"/>
      <c r="E694" s="167"/>
      <c r="F694" s="167"/>
      <c r="G694" s="167"/>
      <c r="H694" s="168"/>
      <c r="I694" s="168"/>
      <c r="J694" s="168"/>
      <c r="K694" s="168"/>
      <c r="L694" s="168"/>
      <c r="M694" s="167"/>
    </row>
    <row r="695" spans="1:13" x14ac:dyDescent="0.25">
      <c r="A695" s="167"/>
      <c r="B695" s="167"/>
      <c r="C695" s="167"/>
      <c r="D695" s="167"/>
      <c r="E695" s="167"/>
      <c r="F695" s="167"/>
      <c r="G695" s="167"/>
      <c r="H695" s="168"/>
      <c r="I695" s="168"/>
      <c r="J695" s="168"/>
      <c r="K695" s="168"/>
      <c r="L695" s="168"/>
      <c r="M695" s="167"/>
    </row>
    <row r="696" spans="1:13" x14ac:dyDescent="0.25">
      <c r="A696" s="167"/>
      <c r="B696" s="167"/>
      <c r="C696" s="167"/>
      <c r="D696" s="167"/>
      <c r="E696" s="167"/>
      <c r="F696" s="167"/>
      <c r="G696" s="167"/>
      <c r="H696" s="168"/>
      <c r="I696" s="168"/>
      <c r="J696" s="168"/>
      <c r="K696" s="168"/>
      <c r="L696" s="168"/>
      <c r="M696" s="167"/>
    </row>
    <row r="697" spans="1:13" x14ac:dyDescent="0.25">
      <c r="A697" s="167"/>
      <c r="B697" s="167"/>
      <c r="C697" s="167"/>
      <c r="D697" s="167"/>
      <c r="E697" s="167"/>
      <c r="F697" s="167"/>
      <c r="G697" s="167"/>
      <c r="H697" s="168"/>
      <c r="I697" s="168"/>
      <c r="J697" s="168"/>
      <c r="K697" s="168"/>
      <c r="L697" s="168"/>
      <c r="M697" s="167"/>
    </row>
    <row r="698" spans="1:13" x14ac:dyDescent="0.25">
      <c r="A698" s="167"/>
      <c r="B698" s="167"/>
      <c r="C698" s="167"/>
      <c r="D698" s="167"/>
      <c r="E698" s="167"/>
      <c r="F698" s="167"/>
      <c r="G698" s="167"/>
      <c r="H698" s="168"/>
      <c r="I698" s="168"/>
      <c r="J698" s="168"/>
      <c r="K698" s="168"/>
      <c r="L698" s="168"/>
      <c r="M698" s="167"/>
    </row>
    <row r="699" spans="1:13" x14ac:dyDescent="0.25">
      <c r="A699" s="167"/>
      <c r="B699" s="167"/>
      <c r="C699" s="167"/>
      <c r="D699" s="167"/>
      <c r="E699" s="167"/>
      <c r="F699" s="167"/>
      <c r="G699" s="167"/>
      <c r="H699" s="168"/>
      <c r="I699" s="168"/>
      <c r="J699" s="168"/>
      <c r="K699" s="168"/>
      <c r="L699" s="168"/>
      <c r="M699" s="167"/>
    </row>
    <row r="700" spans="1:13" x14ac:dyDescent="0.25">
      <c r="A700" s="167"/>
      <c r="B700" s="167"/>
      <c r="C700" s="167"/>
      <c r="D700" s="167"/>
      <c r="E700" s="167"/>
      <c r="F700" s="167"/>
      <c r="G700" s="167"/>
      <c r="H700" s="168"/>
      <c r="I700" s="168"/>
      <c r="J700" s="168"/>
      <c r="K700" s="168"/>
      <c r="L700" s="168"/>
      <c r="M700" s="167"/>
    </row>
    <row r="701" spans="1:13" x14ac:dyDescent="0.25">
      <c r="A701" s="167"/>
      <c r="B701" s="167"/>
      <c r="C701" s="167"/>
      <c r="D701" s="167"/>
      <c r="E701" s="167"/>
      <c r="F701" s="167"/>
      <c r="G701" s="167"/>
      <c r="H701" s="168"/>
      <c r="I701" s="168"/>
      <c r="J701" s="168"/>
      <c r="K701" s="168"/>
      <c r="L701" s="168"/>
      <c r="M701" s="167"/>
    </row>
    <row r="702" spans="1:13" x14ac:dyDescent="0.25">
      <c r="A702" s="167"/>
      <c r="B702" s="167"/>
      <c r="C702" s="167"/>
      <c r="D702" s="167"/>
      <c r="E702" s="167"/>
      <c r="F702" s="167"/>
      <c r="G702" s="167"/>
      <c r="H702" s="168"/>
      <c r="I702" s="168"/>
      <c r="J702" s="168"/>
      <c r="K702" s="168"/>
      <c r="L702" s="168"/>
      <c r="M702" s="167"/>
    </row>
    <row r="703" spans="1:13" x14ac:dyDescent="0.25">
      <c r="A703" s="167"/>
      <c r="B703" s="167"/>
      <c r="C703" s="167"/>
      <c r="D703" s="167"/>
      <c r="E703" s="167"/>
      <c r="F703" s="167"/>
      <c r="G703" s="167"/>
      <c r="H703" s="168"/>
      <c r="I703" s="168"/>
      <c r="J703" s="168"/>
      <c r="K703" s="168"/>
      <c r="L703" s="168"/>
      <c r="M703" s="167"/>
    </row>
    <row r="704" spans="1:13" x14ac:dyDescent="0.25">
      <c r="A704" s="167"/>
      <c r="B704" s="167"/>
      <c r="C704" s="167"/>
      <c r="D704" s="167"/>
      <c r="E704" s="167"/>
      <c r="F704" s="167"/>
      <c r="G704" s="167"/>
      <c r="H704" s="168"/>
      <c r="I704" s="168"/>
      <c r="J704" s="168"/>
      <c r="K704" s="168"/>
      <c r="L704" s="168"/>
      <c r="M704" s="167"/>
    </row>
    <row r="705" spans="1:13" x14ac:dyDescent="0.25">
      <c r="A705" s="167"/>
      <c r="B705" s="167"/>
      <c r="C705" s="167"/>
      <c r="D705" s="167"/>
      <c r="E705" s="167"/>
      <c r="F705" s="167"/>
      <c r="G705" s="167"/>
      <c r="H705" s="168"/>
      <c r="I705" s="168"/>
      <c r="J705" s="168"/>
      <c r="K705" s="168"/>
      <c r="L705" s="168"/>
      <c r="M705" s="167"/>
    </row>
    <row r="706" spans="1:13" x14ac:dyDescent="0.25">
      <c r="A706" s="167"/>
      <c r="B706" s="167"/>
      <c r="C706" s="167"/>
      <c r="D706" s="167"/>
      <c r="E706" s="167"/>
      <c r="F706" s="167"/>
      <c r="G706" s="167"/>
      <c r="H706" s="168"/>
      <c r="I706" s="168"/>
      <c r="J706" s="168"/>
      <c r="K706" s="168"/>
      <c r="L706" s="168"/>
      <c r="M706" s="167"/>
    </row>
    <row r="707" spans="1:13" x14ac:dyDescent="0.25">
      <c r="A707" s="167"/>
      <c r="B707" s="167"/>
      <c r="C707" s="167"/>
      <c r="D707" s="167"/>
      <c r="E707" s="167"/>
      <c r="F707" s="167"/>
      <c r="G707" s="167"/>
      <c r="H707" s="168"/>
      <c r="I707" s="168"/>
      <c r="J707" s="168"/>
      <c r="K707" s="168"/>
      <c r="L707" s="168"/>
      <c r="M707" s="167"/>
    </row>
    <row r="708" spans="1:13" x14ac:dyDescent="0.25">
      <c r="A708" s="167"/>
      <c r="B708" s="167"/>
      <c r="C708" s="167"/>
      <c r="D708" s="167"/>
      <c r="E708" s="167"/>
      <c r="F708" s="167"/>
      <c r="G708" s="167"/>
      <c r="H708" s="168"/>
      <c r="I708" s="168"/>
      <c r="J708" s="168"/>
      <c r="K708" s="168"/>
      <c r="L708" s="168"/>
      <c r="M708" s="167"/>
    </row>
    <row r="709" spans="1:13" x14ac:dyDescent="0.25">
      <c r="A709" s="167"/>
      <c r="B709" s="167"/>
      <c r="C709" s="167"/>
      <c r="D709" s="167"/>
      <c r="E709" s="167"/>
      <c r="F709" s="167"/>
      <c r="G709" s="167"/>
      <c r="H709" s="168"/>
      <c r="I709" s="168"/>
      <c r="J709" s="168"/>
      <c r="K709" s="168"/>
      <c r="L709" s="168"/>
      <c r="M709" s="167"/>
    </row>
    <row r="710" spans="1:13" x14ac:dyDescent="0.25">
      <c r="A710" s="167"/>
      <c r="B710" s="167"/>
      <c r="C710" s="167"/>
      <c r="D710" s="167"/>
      <c r="E710" s="167"/>
      <c r="F710" s="167"/>
      <c r="G710" s="167"/>
      <c r="H710" s="168"/>
      <c r="I710" s="168"/>
      <c r="J710" s="168"/>
      <c r="K710" s="168"/>
      <c r="L710" s="168"/>
      <c r="M710" s="167"/>
    </row>
    <row r="711" spans="1:13" x14ac:dyDescent="0.25">
      <c r="A711" s="167"/>
      <c r="B711" s="167"/>
      <c r="C711" s="167"/>
      <c r="D711" s="167"/>
      <c r="E711" s="167"/>
      <c r="F711" s="167"/>
      <c r="G711" s="167"/>
      <c r="H711" s="168"/>
      <c r="I711" s="168"/>
      <c r="J711" s="168"/>
      <c r="K711" s="168"/>
      <c r="L711" s="168"/>
      <c r="M711" s="167"/>
    </row>
    <row r="712" spans="1:13" x14ac:dyDescent="0.25">
      <c r="A712" s="167"/>
      <c r="B712" s="167"/>
      <c r="C712" s="167"/>
      <c r="D712" s="167"/>
      <c r="E712" s="167"/>
      <c r="F712" s="167"/>
      <c r="G712" s="167"/>
      <c r="H712" s="168"/>
      <c r="I712" s="168"/>
      <c r="J712" s="168"/>
      <c r="K712" s="168"/>
      <c r="L712" s="168"/>
      <c r="M712" s="167"/>
    </row>
    <row r="713" spans="1:13" x14ac:dyDescent="0.25">
      <c r="A713" s="167"/>
      <c r="B713" s="167"/>
      <c r="C713" s="167"/>
      <c r="D713" s="167"/>
      <c r="E713" s="167"/>
      <c r="F713" s="167"/>
      <c r="G713" s="167"/>
      <c r="H713" s="168"/>
      <c r="I713" s="168"/>
      <c r="J713" s="168"/>
      <c r="K713" s="168"/>
      <c r="L713" s="168"/>
      <c r="M713" s="167"/>
    </row>
    <row r="714" spans="1:13" x14ac:dyDescent="0.25">
      <c r="A714" s="167"/>
      <c r="B714" s="167"/>
      <c r="C714" s="167"/>
      <c r="D714" s="167"/>
      <c r="E714" s="167"/>
      <c r="F714" s="167"/>
      <c r="G714" s="167"/>
      <c r="H714" s="168"/>
      <c r="I714" s="168"/>
      <c r="J714" s="168"/>
      <c r="K714" s="168"/>
      <c r="L714" s="168"/>
      <c r="M714" s="167"/>
    </row>
    <row r="715" spans="1:13" x14ac:dyDescent="0.25">
      <c r="A715" s="167"/>
      <c r="B715" s="167"/>
      <c r="C715" s="167"/>
      <c r="D715" s="167"/>
      <c r="E715" s="167"/>
      <c r="F715" s="167"/>
      <c r="G715" s="167"/>
      <c r="H715" s="168"/>
      <c r="I715" s="168"/>
      <c r="J715" s="168"/>
      <c r="K715" s="168"/>
      <c r="L715" s="168"/>
      <c r="M715" s="167"/>
    </row>
    <row r="716" spans="1:13" x14ac:dyDescent="0.25">
      <c r="A716" s="167"/>
      <c r="B716" s="167"/>
      <c r="C716" s="167"/>
      <c r="D716" s="167"/>
      <c r="E716" s="167"/>
      <c r="F716" s="167"/>
      <c r="G716" s="167"/>
      <c r="H716" s="168"/>
      <c r="I716" s="168"/>
      <c r="J716" s="168"/>
      <c r="K716" s="168"/>
      <c r="L716" s="168"/>
      <c r="M716" s="167"/>
    </row>
    <row r="717" spans="1:13" x14ac:dyDescent="0.25">
      <c r="A717" s="167"/>
      <c r="B717" s="167"/>
      <c r="C717" s="167"/>
      <c r="D717" s="167"/>
      <c r="E717" s="167"/>
      <c r="F717" s="167"/>
      <c r="G717" s="167"/>
      <c r="H717" s="168"/>
      <c r="I717" s="168"/>
      <c r="J717" s="168"/>
      <c r="K717" s="168"/>
      <c r="L717" s="168"/>
      <c r="M717" s="167"/>
    </row>
    <row r="718" spans="1:13" x14ac:dyDescent="0.25">
      <c r="A718" s="167"/>
      <c r="B718" s="167"/>
      <c r="C718" s="167"/>
      <c r="D718" s="167"/>
      <c r="E718" s="167"/>
      <c r="F718" s="167"/>
      <c r="G718" s="167"/>
      <c r="H718" s="168"/>
      <c r="I718" s="168"/>
      <c r="J718" s="168"/>
      <c r="K718" s="168"/>
      <c r="L718" s="168"/>
      <c r="M718" s="167"/>
    </row>
    <row r="719" spans="1:13" x14ac:dyDescent="0.25">
      <c r="A719" s="167"/>
      <c r="B719" s="167"/>
      <c r="C719" s="167"/>
      <c r="D719" s="167"/>
      <c r="E719" s="167"/>
      <c r="F719" s="167"/>
      <c r="G719" s="167"/>
      <c r="H719" s="168"/>
      <c r="I719" s="168"/>
      <c r="J719" s="168"/>
      <c r="K719" s="168"/>
      <c r="L719" s="168"/>
      <c r="M719" s="167"/>
    </row>
    <row r="720" spans="1:13" x14ac:dyDescent="0.25">
      <c r="A720" s="167"/>
      <c r="B720" s="167"/>
      <c r="C720" s="167"/>
      <c r="D720" s="167"/>
      <c r="E720" s="167"/>
      <c r="F720" s="167"/>
      <c r="G720" s="167"/>
      <c r="H720" s="168"/>
      <c r="I720" s="168"/>
      <c r="J720" s="168"/>
      <c r="K720" s="168"/>
      <c r="L720" s="168"/>
      <c r="M720" s="167"/>
    </row>
    <row r="721" spans="1:13" x14ac:dyDescent="0.25">
      <c r="A721" s="167"/>
      <c r="B721" s="167"/>
      <c r="C721" s="167"/>
      <c r="D721" s="167"/>
      <c r="E721" s="167"/>
      <c r="F721" s="167"/>
      <c r="G721" s="167"/>
      <c r="H721" s="168"/>
      <c r="I721" s="168"/>
      <c r="J721" s="168"/>
      <c r="K721" s="168"/>
      <c r="L721" s="168"/>
      <c r="M721" s="167"/>
    </row>
    <row r="722" spans="1:13" x14ac:dyDescent="0.25">
      <c r="A722" s="167"/>
      <c r="B722" s="167"/>
      <c r="C722" s="167"/>
      <c r="D722" s="167"/>
      <c r="E722" s="167"/>
      <c r="F722" s="167"/>
      <c r="G722" s="167"/>
      <c r="H722" s="168"/>
      <c r="I722" s="168"/>
      <c r="J722" s="168"/>
      <c r="K722" s="168"/>
      <c r="L722" s="168"/>
      <c r="M722" s="167"/>
    </row>
    <row r="723" spans="1:13" x14ac:dyDescent="0.25">
      <c r="A723" s="167"/>
      <c r="B723" s="167"/>
      <c r="C723" s="167"/>
      <c r="D723" s="167"/>
      <c r="E723" s="167"/>
      <c r="F723" s="167"/>
      <c r="G723" s="167"/>
      <c r="H723" s="168"/>
      <c r="I723" s="168"/>
      <c r="J723" s="168"/>
      <c r="K723" s="168"/>
      <c r="L723" s="168"/>
      <c r="M723" s="167"/>
    </row>
    <row r="724" spans="1:13" x14ac:dyDescent="0.25">
      <c r="A724" s="167"/>
      <c r="B724" s="167"/>
      <c r="C724" s="167"/>
      <c r="D724" s="167"/>
      <c r="E724" s="167"/>
      <c r="F724" s="167"/>
      <c r="G724" s="167"/>
      <c r="H724" s="168"/>
      <c r="I724" s="168"/>
      <c r="J724" s="168"/>
      <c r="K724" s="168"/>
      <c r="L724" s="168"/>
      <c r="M724" s="167"/>
    </row>
    <row r="725" spans="1:13" x14ac:dyDescent="0.25">
      <c r="A725" s="167"/>
      <c r="B725" s="167"/>
      <c r="C725" s="167"/>
      <c r="D725" s="167"/>
      <c r="E725" s="167"/>
      <c r="F725" s="167"/>
      <c r="G725" s="167"/>
      <c r="H725" s="168"/>
      <c r="I725" s="168"/>
      <c r="J725" s="168"/>
      <c r="K725" s="168"/>
      <c r="L725" s="168"/>
      <c r="M725" s="167"/>
    </row>
    <row r="726" spans="1:13" x14ac:dyDescent="0.25">
      <c r="A726" s="167"/>
      <c r="B726" s="167"/>
      <c r="C726" s="167"/>
      <c r="D726" s="167"/>
      <c r="E726" s="167"/>
      <c r="F726" s="167"/>
      <c r="G726" s="167"/>
      <c r="H726" s="168"/>
      <c r="I726" s="168"/>
      <c r="J726" s="168"/>
      <c r="K726" s="168"/>
      <c r="L726" s="168"/>
      <c r="M726" s="167"/>
    </row>
    <row r="727" spans="1:13" x14ac:dyDescent="0.25">
      <c r="A727" s="167"/>
      <c r="B727" s="167"/>
      <c r="C727" s="167"/>
      <c r="D727" s="167"/>
      <c r="E727" s="167"/>
      <c r="F727" s="167"/>
      <c r="G727" s="167"/>
      <c r="H727" s="168"/>
      <c r="I727" s="168"/>
      <c r="J727" s="168"/>
      <c r="K727" s="168"/>
      <c r="L727" s="168"/>
      <c r="M727" s="167"/>
    </row>
    <row r="728" spans="1:13" x14ac:dyDescent="0.25">
      <c r="A728" s="167"/>
      <c r="B728" s="167"/>
      <c r="C728" s="167"/>
      <c r="D728" s="167"/>
      <c r="E728" s="167"/>
      <c r="F728" s="167"/>
      <c r="G728" s="167"/>
      <c r="H728" s="168"/>
      <c r="I728" s="168"/>
      <c r="J728" s="168"/>
      <c r="K728" s="168"/>
      <c r="L728" s="168"/>
      <c r="M728" s="167"/>
    </row>
    <row r="729" spans="1:13" x14ac:dyDescent="0.25">
      <c r="A729" s="167"/>
      <c r="B729" s="167"/>
      <c r="C729" s="167"/>
      <c r="D729" s="167"/>
      <c r="E729" s="167"/>
      <c r="F729" s="167"/>
      <c r="G729" s="167"/>
      <c r="H729" s="168"/>
      <c r="I729" s="168"/>
      <c r="J729" s="168"/>
      <c r="K729" s="168"/>
      <c r="L729" s="168"/>
      <c r="M729" s="167"/>
    </row>
    <row r="730" spans="1:13" x14ac:dyDescent="0.25">
      <c r="A730" s="167"/>
      <c r="B730" s="167"/>
      <c r="C730" s="167"/>
      <c r="D730" s="167"/>
      <c r="E730" s="167"/>
      <c r="F730" s="167"/>
      <c r="G730" s="167"/>
      <c r="H730" s="168"/>
      <c r="I730" s="168"/>
      <c r="J730" s="168"/>
      <c r="K730" s="168"/>
      <c r="L730" s="168"/>
      <c r="M730" s="167"/>
    </row>
    <row r="731" spans="1:13" x14ac:dyDescent="0.25">
      <c r="A731" s="167"/>
      <c r="B731" s="167"/>
      <c r="C731" s="167"/>
      <c r="D731" s="167"/>
      <c r="E731" s="167"/>
      <c r="F731" s="167"/>
      <c r="G731" s="167"/>
      <c r="H731" s="168"/>
      <c r="I731" s="168"/>
      <c r="J731" s="168"/>
      <c r="K731" s="168"/>
      <c r="L731" s="168"/>
      <c r="M731" s="167"/>
    </row>
    <row r="732" spans="1:13" x14ac:dyDescent="0.25">
      <c r="A732" s="167"/>
      <c r="B732" s="167"/>
      <c r="C732" s="167"/>
      <c r="D732" s="167"/>
      <c r="E732" s="167"/>
      <c r="F732" s="167"/>
      <c r="G732" s="167"/>
      <c r="H732" s="168"/>
      <c r="I732" s="168"/>
      <c r="J732" s="168"/>
      <c r="K732" s="168"/>
      <c r="L732" s="168"/>
      <c r="M732" s="167"/>
    </row>
    <row r="733" spans="1:13" x14ac:dyDescent="0.25">
      <c r="A733" s="167"/>
      <c r="B733" s="167"/>
      <c r="C733" s="167"/>
      <c r="D733" s="167"/>
      <c r="E733" s="167"/>
      <c r="F733" s="167"/>
      <c r="G733" s="167"/>
      <c r="H733" s="168"/>
      <c r="I733" s="168"/>
      <c r="J733" s="168"/>
      <c r="K733" s="168"/>
      <c r="L733" s="168"/>
      <c r="M733" s="167"/>
    </row>
    <row r="734" spans="1:13" x14ac:dyDescent="0.25">
      <c r="A734" s="167"/>
      <c r="B734" s="167"/>
      <c r="C734" s="167"/>
      <c r="D734" s="167"/>
      <c r="E734" s="167"/>
      <c r="F734" s="167"/>
      <c r="G734" s="167"/>
      <c r="H734" s="168"/>
      <c r="I734" s="168"/>
      <c r="J734" s="168"/>
      <c r="K734" s="168"/>
      <c r="L734" s="168"/>
      <c r="M734" s="167"/>
    </row>
    <row r="735" spans="1:13" x14ac:dyDescent="0.25">
      <c r="A735" s="167"/>
      <c r="B735" s="167"/>
      <c r="C735" s="167"/>
      <c r="D735" s="167"/>
      <c r="E735" s="167"/>
      <c r="F735" s="167"/>
      <c r="G735" s="167"/>
      <c r="H735" s="168"/>
      <c r="I735" s="168"/>
      <c r="J735" s="168"/>
      <c r="K735" s="168"/>
      <c r="L735" s="168"/>
      <c r="M735" s="167"/>
    </row>
    <row r="736" spans="1:13" x14ac:dyDescent="0.25">
      <c r="A736" s="167"/>
      <c r="B736" s="167"/>
      <c r="C736" s="167"/>
      <c r="D736" s="167"/>
      <c r="E736" s="167"/>
      <c r="F736" s="167"/>
      <c r="G736" s="167"/>
      <c r="H736" s="168"/>
      <c r="I736" s="168"/>
      <c r="J736" s="168"/>
      <c r="K736" s="168"/>
      <c r="L736" s="168"/>
      <c r="M736" s="167"/>
    </row>
    <row r="737" spans="1:13" x14ac:dyDescent="0.25">
      <c r="A737" s="167"/>
      <c r="B737" s="167"/>
      <c r="C737" s="167"/>
      <c r="D737" s="167"/>
      <c r="E737" s="167"/>
      <c r="F737" s="167"/>
      <c r="G737" s="167"/>
      <c r="H737" s="168"/>
      <c r="I737" s="168"/>
      <c r="J737" s="168"/>
      <c r="K737" s="168"/>
      <c r="L737" s="168"/>
      <c r="M737" s="167"/>
    </row>
    <row r="738" spans="1:13" x14ac:dyDescent="0.25">
      <c r="A738" s="167"/>
      <c r="B738" s="167"/>
      <c r="C738" s="167"/>
      <c r="D738" s="167"/>
      <c r="E738" s="167"/>
      <c r="F738" s="167"/>
      <c r="G738" s="167"/>
      <c r="H738" s="168"/>
      <c r="I738" s="168"/>
      <c r="J738" s="168"/>
      <c r="K738" s="168"/>
      <c r="L738" s="168"/>
      <c r="M738" s="167"/>
    </row>
    <row r="739" spans="1:13" x14ac:dyDescent="0.25">
      <c r="A739" s="167"/>
      <c r="B739" s="167"/>
      <c r="C739" s="167"/>
      <c r="D739" s="167"/>
      <c r="E739" s="167"/>
      <c r="F739" s="167"/>
      <c r="G739" s="167"/>
      <c r="H739" s="168"/>
      <c r="I739" s="168"/>
      <c r="J739" s="168"/>
      <c r="K739" s="168"/>
      <c r="L739" s="168"/>
      <c r="M739" s="167"/>
    </row>
    <row r="740" spans="1:13" x14ac:dyDescent="0.25">
      <c r="A740" s="167"/>
      <c r="B740" s="167"/>
      <c r="C740" s="167"/>
      <c r="D740" s="167"/>
      <c r="E740" s="167"/>
      <c r="F740" s="167"/>
      <c r="G740" s="167"/>
      <c r="H740" s="168"/>
      <c r="I740" s="168"/>
      <c r="J740" s="168"/>
      <c r="K740" s="168"/>
      <c r="L740" s="168"/>
      <c r="M740" s="167"/>
    </row>
    <row r="741" spans="1:13" x14ac:dyDescent="0.25">
      <c r="A741" s="167"/>
      <c r="B741" s="167"/>
      <c r="C741" s="167"/>
      <c r="D741" s="167"/>
      <c r="E741" s="167"/>
      <c r="F741" s="167"/>
      <c r="G741" s="167"/>
      <c r="H741" s="168"/>
      <c r="I741" s="168"/>
      <c r="J741" s="168"/>
      <c r="K741" s="168"/>
      <c r="L741" s="168"/>
      <c r="M741" s="167"/>
    </row>
    <row r="742" spans="1:13" x14ac:dyDescent="0.25">
      <c r="A742" s="167"/>
      <c r="B742" s="167"/>
      <c r="C742" s="167"/>
      <c r="D742" s="167"/>
      <c r="E742" s="167"/>
      <c r="F742" s="167"/>
      <c r="G742" s="167"/>
      <c r="H742" s="168"/>
      <c r="I742" s="168"/>
      <c r="J742" s="168"/>
      <c r="K742" s="168"/>
      <c r="L742" s="168"/>
      <c r="M742" s="167"/>
    </row>
    <row r="743" spans="1:13" x14ac:dyDescent="0.25">
      <c r="A743" s="167"/>
      <c r="B743" s="167"/>
      <c r="C743" s="167"/>
      <c r="D743" s="167"/>
      <c r="E743" s="167"/>
      <c r="F743" s="167"/>
      <c r="G743" s="167"/>
      <c r="H743" s="168"/>
      <c r="I743" s="168"/>
      <c r="J743" s="168"/>
      <c r="K743" s="168"/>
      <c r="L743" s="168"/>
      <c r="M743" s="167"/>
    </row>
    <row r="744" spans="1:13" x14ac:dyDescent="0.25">
      <c r="A744" s="167"/>
      <c r="B744" s="167"/>
      <c r="C744" s="167"/>
      <c r="D744" s="167"/>
      <c r="E744" s="167"/>
      <c r="F744" s="167"/>
      <c r="G744" s="167"/>
      <c r="H744" s="168"/>
      <c r="I744" s="168"/>
      <c r="J744" s="168"/>
      <c r="K744" s="168"/>
      <c r="L744" s="168"/>
      <c r="M744" s="167"/>
    </row>
    <row r="745" spans="1:13" x14ac:dyDescent="0.25">
      <c r="A745" s="167"/>
      <c r="B745" s="167"/>
      <c r="C745" s="167"/>
      <c r="D745" s="167"/>
      <c r="E745" s="167"/>
      <c r="F745" s="167"/>
      <c r="G745" s="167"/>
      <c r="H745" s="168"/>
      <c r="I745" s="168"/>
      <c r="J745" s="168"/>
      <c r="K745" s="168"/>
      <c r="L745" s="168"/>
      <c r="M745" s="167"/>
    </row>
    <row r="746" spans="1:13" x14ac:dyDescent="0.25">
      <c r="A746" s="167"/>
      <c r="B746" s="167"/>
      <c r="C746" s="167"/>
      <c r="D746" s="167"/>
      <c r="E746" s="167"/>
      <c r="F746" s="167"/>
      <c r="G746" s="167"/>
      <c r="H746" s="168"/>
      <c r="I746" s="168"/>
      <c r="J746" s="168"/>
      <c r="K746" s="168"/>
      <c r="L746" s="168"/>
      <c r="M746" s="167"/>
    </row>
    <row r="747" spans="1:13" x14ac:dyDescent="0.25">
      <c r="A747" s="167"/>
      <c r="B747" s="167"/>
      <c r="C747" s="167"/>
      <c r="D747" s="167"/>
      <c r="E747" s="167"/>
      <c r="F747" s="167"/>
      <c r="G747" s="167"/>
      <c r="H747" s="168"/>
      <c r="I747" s="168"/>
      <c r="J747" s="168"/>
      <c r="K747" s="168"/>
      <c r="L747" s="168"/>
      <c r="M747" s="167"/>
    </row>
    <row r="748" spans="1:13" x14ac:dyDescent="0.25">
      <c r="A748" s="167"/>
      <c r="B748" s="167"/>
      <c r="C748" s="167"/>
      <c r="D748" s="167"/>
      <c r="E748" s="167"/>
      <c r="F748" s="167"/>
      <c r="G748" s="167"/>
      <c r="H748" s="168"/>
      <c r="I748" s="168"/>
      <c r="J748" s="168"/>
      <c r="K748" s="168"/>
      <c r="L748" s="168"/>
      <c r="M748" s="167"/>
    </row>
    <row r="749" spans="1:13" x14ac:dyDescent="0.25">
      <c r="A749" s="167"/>
      <c r="B749" s="167"/>
      <c r="C749" s="167"/>
      <c r="D749" s="167"/>
      <c r="E749" s="167"/>
      <c r="F749" s="167"/>
      <c r="G749" s="167"/>
      <c r="H749" s="168"/>
      <c r="I749" s="168"/>
      <c r="J749" s="168"/>
      <c r="K749" s="168"/>
      <c r="L749" s="168"/>
      <c r="M749" s="167"/>
    </row>
    <row r="750" spans="1:13" x14ac:dyDescent="0.25">
      <c r="A750" s="167"/>
      <c r="B750" s="167"/>
      <c r="C750" s="167"/>
      <c r="D750" s="167"/>
      <c r="E750" s="167"/>
      <c r="F750" s="167"/>
      <c r="G750" s="167"/>
      <c r="H750" s="168"/>
      <c r="I750" s="168"/>
      <c r="J750" s="168"/>
      <c r="K750" s="168"/>
      <c r="L750" s="168"/>
      <c r="M750" s="167"/>
    </row>
    <row r="751" spans="1:13" x14ac:dyDescent="0.25">
      <c r="A751" s="167"/>
      <c r="B751" s="167"/>
      <c r="C751" s="167"/>
      <c r="D751" s="167"/>
      <c r="E751" s="167"/>
      <c r="F751" s="167"/>
      <c r="G751" s="167"/>
      <c r="H751" s="168"/>
      <c r="I751" s="168"/>
      <c r="J751" s="168"/>
      <c r="K751" s="168"/>
      <c r="L751" s="168"/>
      <c r="M751" s="167"/>
    </row>
    <row r="752" spans="1:13" x14ac:dyDescent="0.25">
      <c r="A752" s="167"/>
      <c r="B752" s="167"/>
      <c r="C752" s="167"/>
      <c r="D752" s="167"/>
      <c r="E752" s="167"/>
      <c r="F752" s="167"/>
      <c r="G752" s="167"/>
      <c r="H752" s="168"/>
      <c r="I752" s="168"/>
      <c r="J752" s="168"/>
      <c r="K752" s="168"/>
      <c r="L752" s="168"/>
      <c r="M752" s="167"/>
    </row>
    <row r="753" spans="1:13" x14ac:dyDescent="0.25">
      <c r="A753" s="167"/>
      <c r="B753" s="167"/>
      <c r="C753" s="167"/>
      <c r="D753" s="167"/>
      <c r="E753" s="167"/>
      <c r="F753" s="167"/>
      <c r="G753" s="167"/>
      <c r="H753" s="168"/>
      <c r="I753" s="168"/>
      <c r="J753" s="168"/>
      <c r="K753" s="168"/>
      <c r="L753" s="168"/>
      <c r="M753" s="167"/>
    </row>
    <row r="754" spans="1:13" x14ac:dyDescent="0.25">
      <c r="A754" s="167"/>
      <c r="B754" s="167"/>
      <c r="C754" s="167"/>
      <c r="D754" s="167"/>
      <c r="E754" s="167"/>
      <c r="F754" s="167"/>
      <c r="G754" s="167"/>
      <c r="H754" s="168"/>
      <c r="I754" s="168"/>
      <c r="J754" s="168"/>
      <c r="K754" s="168"/>
      <c r="L754" s="168"/>
      <c r="M754" s="167"/>
    </row>
    <row r="755" spans="1:13" x14ac:dyDescent="0.25">
      <c r="A755" s="167"/>
      <c r="B755" s="167"/>
      <c r="C755" s="167"/>
      <c r="D755" s="167"/>
      <c r="E755" s="167"/>
      <c r="F755" s="167"/>
      <c r="G755" s="167"/>
      <c r="H755" s="168"/>
      <c r="I755" s="168"/>
      <c r="J755" s="168"/>
      <c r="K755" s="168"/>
      <c r="L755" s="168"/>
      <c r="M755" s="167"/>
    </row>
    <row r="756" spans="1:13" x14ac:dyDescent="0.25">
      <c r="A756" s="167"/>
      <c r="B756" s="167"/>
      <c r="C756" s="167"/>
      <c r="D756" s="167"/>
      <c r="E756" s="167"/>
      <c r="F756" s="167"/>
      <c r="G756" s="167"/>
      <c r="H756" s="168"/>
      <c r="I756" s="168"/>
      <c r="J756" s="168"/>
      <c r="K756" s="168"/>
      <c r="L756" s="168"/>
      <c r="M756" s="167"/>
    </row>
    <row r="757" spans="1:13" x14ac:dyDescent="0.25">
      <c r="A757" s="167"/>
      <c r="B757" s="167"/>
      <c r="C757" s="167"/>
      <c r="D757" s="167"/>
      <c r="E757" s="167"/>
      <c r="F757" s="167"/>
      <c r="G757" s="167"/>
      <c r="H757" s="168"/>
      <c r="I757" s="168"/>
      <c r="J757" s="168"/>
      <c r="K757" s="168"/>
      <c r="L757" s="168"/>
      <c r="M757" s="167"/>
    </row>
    <row r="758" spans="1:13" x14ac:dyDescent="0.25">
      <c r="A758" s="167"/>
      <c r="B758" s="167"/>
      <c r="C758" s="167"/>
      <c r="D758" s="167"/>
      <c r="E758" s="167"/>
      <c r="F758" s="167"/>
      <c r="G758" s="167"/>
      <c r="H758" s="168"/>
      <c r="I758" s="168"/>
      <c r="J758" s="168"/>
      <c r="K758" s="168"/>
      <c r="L758" s="168"/>
      <c r="M758" s="167"/>
    </row>
    <row r="759" spans="1:13" x14ac:dyDescent="0.25">
      <c r="A759" s="167"/>
      <c r="B759" s="167"/>
      <c r="C759" s="167"/>
      <c r="D759" s="167"/>
      <c r="E759" s="167"/>
      <c r="F759" s="167"/>
      <c r="G759" s="167"/>
      <c r="H759" s="168"/>
      <c r="I759" s="168"/>
      <c r="J759" s="168"/>
      <c r="K759" s="168"/>
      <c r="L759" s="168"/>
      <c r="M759" s="167"/>
    </row>
    <row r="760" spans="1:13" x14ac:dyDescent="0.25">
      <c r="A760" s="167"/>
      <c r="B760" s="167"/>
      <c r="C760" s="167"/>
      <c r="D760" s="167"/>
      <c r="E760" s="167"/>
      <c r="F760" s="167"/>
      <c r="G760" s="167"/>
      <c r="H760" s="168"/>
      <c r="I760" s="168"/>
      <c r="J760" s="168"/>
      <c r="K760" s="168"/>
      <c r="L760" s="168"/>
      <c r="M760" s="167"/>
    </row>
    <row r="761" spans="1:13" x14ac:dyDescent="0.25">
      <c r="A761" s="167"/>
      <c r="B761" s="167"/>
      <c r="C761" s="167"/>
      <c r="D761" s="167"/>
      <c r="E761" s="167"/>
      <c r="F761" s="167"/>
      <c r="G761" s="167"/>
      <c r="H761" s="168"/>
      <c r="I761" s="168"/>
      <c r="J761" s="168"/>
      <c r="K761" s="168"/>
      <c r="L761" s="168"/>
      <c r="M761" s="167"/>
    </row>
    <row r="762" spans="1:13" x14ac:dyDescent="0.25">
      <c r="A762" s="167"/>
      <c r="B762" s="167"/>
      <c r="C762" s="167"/>
      <c r="D762" s="167"/>
      <c r="E762" s="167"/>
      <c r="F762" s="167"/>
      <c r="G762" s="167"/>
      <c r="H762" s="168"/>
      <c r="I762" s="168"/>
      <c r="J762" s="168"/>
      <c r="K762" s="168"/>
      <c r="L762" s="168"/>
      <c r="M762" s="167"/>
    </row>
    <row r="763" spans="1:13" x14ac:dyDescent="0.25">
      <c r="A763" s="167"/>
      <c r="B763" s="167"/>
      <c r="C763" s="167"/>
      <c r="D763" s="167"/>
      <c r="E763" s="167"/>
      <c r="F763" s="167"/>
      <c r="G763" s="167"/>
      <c r="H763" s="168"/>
      <c r="I763" s="168"/>
      <c r="J763" s="168"/>
      <c r="K763" s="168"/>
      <c r="L763" s="168"/>
      <c r="M763" s="167"/>
    </row>
    <row r="764" spans="1:13" x14ac:dyDescent="0.25">
      <c r="A764" s="167"/>
      <c r="B764" s="167"/>
      <c r="C764" s="167"/>
      <c r="D764" s="167"/>
      <c r="E764" s="167"/>
      <c r="F764" s="167"/>
      <c r="G764" s="167"/>
      <c r="H764" s="168"/>
      <c r="I764" s="168"/>
      <c r="J764" s="168"/>
      <c r="K764" s="168"/>
      <c r="L764" s="168"/>
      <c r="M764" s="167"/>
    </row>
    <row r="765" spans="1:13" x14ac:dyDescent="0.25">
      <c r="A765" s="167"/>
      <c r="B765" s="167"/>
      <c r="C765" s="167"/>
      <c r="D765" s="167"/>
      <c r="E765" s="167"/>
      <c r="F765" s="167"/>
      <c r="G765" s="167"/>
      <c r="H765" s="168"/>
      <c r="I765" s="168"/>
      <c r="J765" s="168"/>
      <c r="K765" s="168"/>
      <c r="L765" s="168"/>
      <c r="M765" s="167"/>
    </row>
    <row r="766" spans="1:13" x14ac:dyDescent="0.25">
      <c r="A766" s="167"/>
      <c r="B766" s="167"/>
      <c r="C766" s="167"/>
      <c r="D766" s="167"/>
      <c r="E766" s="167"/>
      <c r="F766" s="167"/>
      <c r="G766" s="167"/>
      <c r="H766" s="168"/>
      <c r="I766" s="168"/>
      <c r="J766" s="168"/>
      <c r="K766" s="168"/>
      <c r="L766" s="168"/>
      <c r="M766" s="167"/>
    </row>
    <row r="767" spans="1:13" x14ac:dyDescent="0.25">
      <c r="A767" s="167"/>
      <c r="B767" s="167"/>
      <c r="C767" s="167"/>
      <c r="D767" s="167"/>
      <c r="E767" s="167"/>
      <c r="F767" s="167"/>
      <c r="G767" s="167"/>
      <c r="H767" s="168"/>
      <c r="I767" s="168"/>
      <c r="J767" s="168"/>
      <c r="K767" s="168"/>
      <c r="L767" s="168"/>
      <c r="M767" s="167"/>
    </row>
    <row r="768" spans="1:13" x14ac:dyDescent="0.25">
      <c r="A768" s="167"/>
      <c r="B768" s="167"/>
      <c r="C768" s="167"/>
      <c r="D768" s="167"/>
      <c r="E768" s="167"/>
      <c r="F768" s="167"/>
      <c r="G768" s="167"/>
      <c r="H768" s="168"/>
      <c r="I768" s="168"/>
      <c r="J768" s="168"/>
      <c r="K768" s="168"/>
      <c r="L768" s="168"/>
      <c r="M768" s="167"/>
    </row>
    <row r="769" spans="1:13" x14ac:dyDescent="0.25">
      <c r="A769" s="167"/>
      <c r="B769" s="167"/>
      <c r="C769" s="167"/>
      <c r="D769" s="167"/>
      <c r="E769" s="167"/>
      <c r="F769" s="167"/>
      <c r="G769" s="167"/>
      <c r="H769" s="168"/>
      <c r="I769" s="168"/>
      <c r="J769" s="168"/>
      <c r="K769" s="168"/>
      <c r="L769" s="168"/>
      <c r="M769" s="167"/>
    </row>
    <row r="770" spans="1:13" x14ac:dyDescent="0.25">
      <c r="A770" s="167"/>
      <c r="B770" s="167"/>
      <c r="C770" s="167"/>
      <c r="D770" s="167"/>
      <c r="E770" s="167"/>
      <c r="F770" s="167"/>
      <c r="G770" s="167"/>
      <c r="H770" s="168"/>
      <c r="I770" s="168"/>
      <c r="J770" s="168"/>
      <c r="K770" s="168"/>
      <c r="L770" s="168"/>
      <c r="M770" s="167"/>
    </row>
    <row r="771" spans="1:13" x14ac:dyDescent="0.25">
      <c r="A771" s="167"/>
      <c r="B771" s="167"/>
      <c r="C771" s="167"/>
      <c r="D771" s="167"/>
      <c r="E771" s="167"/>
      <c r="F771" s="167"/>
      <c r="G771" s="167"/>
      <c r="H771" s="168"/>
      <c r="I771" s="168"/>
      <c r="J771" s="168"/>
      <c r="K771" s="168"/>
      <c r="L771" s="168"/>
      <c r="M771" s="167"/>
    </row>
    <row r="772" spans="1:13" x14ac:dyDescent="0.25">
      <c r="A772" s="167"/>
      <c r="B772" s="167"/>
      <c r="C772" s="167"/>
      <c r="D772" s="167"/>
      <c r="E772" s="167"/>
      <c r="F772" s="167"/>
      <c r="G772" s="167"/>
      <c r="H772" s="168"/>
      <c r="I772" s="168"/>
      <c r="J772" s="168"/>
      <c r="K772" s="168"/>
      <c r="L772" s="168"/>
      <c r="M772" s="167"/>
    </row>
    <row r="773" spans="1:13" x14ac:dyDescent="0.25">
      <c r="A773" s="167"/>
      <c r="B773" s="167"/>
      <c r="C773" s="167"/>
      <c r="D773" s="167"/>
      <c r="E773" s="167"/>
      <c r="F773" s="167"/>
      <c r="G773" s="167"/>
      <c r="H773" s="168"/>
      <c r="I773" s="168"/>
      <c r="J773" s="168"/>
      <c r="K773" s="168"/>
      <c r="L773" s="168"/>
      <c r="M773" s="167"/>
    </row>
    <row r="774" spans="1:13" x14ac:dyDescent="0.25">
      <c r="A774" s="167"/>
      <c r="B774" s="167"/>
      <c r="C774" s="167"/>
      <c r="D774" s="167"/>
      <c r="E774" s="167"/>
      <c r="F774" s="167"/>
      <c r="G774" s="167"/>
      <c r="H774" s="168"/>
      <c r="I774" s="168"/>
      <c r="J774" s="168"/>
      <c r="K774" s="168"/>
      <c r="L774" s="168"/>
      <c r="M774" s="167"/>
    </row>
    <row r="775" spans="1:13" x14ac:dyDescent="0.25">
      <c r="A775" s="167"/>
      <c r="B775" s="167"/>
      <c r="C775" s="167"/>
      <c r="D775" s="167"/>
      <c r="E775" s="167"/>
      <c r="F775" s="167"/>
      <c r="G775" s="167"/>
      <c r="H775" s="168"/>
      <c r="I775" s="168"/>
      <c r="J775" s="168"/>
      <c r="K775" s="168"/>
      <c r="L775" s="168"/>
      <c r="M775" s="167"/>
    </row>
    <row r="776" spans="1:13" x14ac:dyDescent="0.25">
      <c r="A776" s="167"/>
      <c r="B776" s="167"/>
      <c r="C776" s="167"/>
      <c r="D776" s="167"/>
      <c r="E776" s="167"/>
      <c r="F776" s="167"/>
      <c r="G776" s="167"/>
      <c r="H776" s="168"/>
      <c r="I776" s="168"/>
      <c r="J776" s="168"/>
      <c r="K776" s="168"/>
      <c r="L776" s="168"/>
      <c r="M776" s="167"/>
    </row>
    <row r="777" spans="1:13" x14ac:dyDescent="0.25">
      <c r="A777" s="167"/>
      <c r="B777" s="167"/>
      <c r="C777" s="167"/>
      <c r="D777" s="167"/>
      <c r="E777" s="167"/>
      <c r="F777" s="167"/>
      <c r="G777" s="167"/>
      <c r="H777" s="168"/>
      <c r="I777" s="168"/>
      <c r="J777" s="168"/>
      <c r="K777" s="168"/>
      <c r="L777" s="168"/>
      <c r="M777" s="167"/>
    </row>
    <row r="778" spans="1:13" x14ac:dyDescent="0.25">
      <c r="A778" s="167"/>
      <c r="B778" s="167"/>
      <c r="C778" s="167"/>
      <c r="D778" s="167"/>
      <c r="E778" s="167"/>
      <c r="F778" s="167"/>
      <c r="G778" s="167"/>
      <c r="H778" s="168"/>
      <c r="I778" s="168"/>
      <c r="J778" s="168"/>
      <c r="K778" s="168"/>
      <c r="L778" s="168"/>
      <c r="M778" s="167"/>
    </row>
    <row r="779" spans="1:13" x14ac:dyDescent="0.25">
      <c r="A779" s="167"/>
      <c r="B779" s="167"/>
      <c r="C779" s="167"/>
      <c r="D779" s="167"/>
      <c r="E779" s="167"/>
      <c r="F779" s="167"/>
      <c r="G779" s="167"/>
      <c r="H779" s="168"/>
      <c r="I779" s="168"/>
      <c r="J779" s="168"/>
      <c r="K779" s="168"/>
      <c r="L779" s="168"/>
      <c r="M779" s="167"/>
    </row>
    <row r="780" spans="1:13" x14ac:dyDescent="0.25">
      <c r="A780" s="167"/>
      <c r="B780" s="167"/>
      <c r="C780" s="167"/>
      <c r="D780" s="167"/>
      <c r="E780" s="167"/>
      <c r="F780" s="167"/>
      <c r="G780" s="167"/>
      <c r="H780" s="168"/>
      <c r="I780" s="168"/>
      <c r="J780" s="168"/>
      <c r="K780" s="168"/>
      <c r="L780" s="168"/>
      <c r="M780" s="167"/>
    </row>
    <row r="781" spans="1:13" x14ac:dyDescent="0.25">
      <c r="A781" s="167"/>
      <c r="B781" s="167"/>
      <c r="C781" s="167"/>
      <c r="D781" s="167"/>
      <c r="E781" s="167"/>
      <c r="F781" s="167"/>
      <c r="G781" s="167"/>
      <c r="H781" s="168"/>
      <c r="I781" s="168"/>
      <c r="J781" s="168"/>
      <c r="K781" s="168"/>
      <c r="L781" s="168"/>
      <c r="M781" s="167"/>
    </row>
    <row r="782" spans="1:13" x14ac:dyDescent="0.25">
      <c r="A782" s="167"/>
      <c r="B782" s="167"/>
      <c r="C782" s="167"/>
      <c r="D782" s="167"/>
      <c r="E782" s="167"/>
      <c r="F782" s="167"/>
      <c r="G782" s="167"/>
      <c r="H782" s="168"/>
      <c r="I782" s="168"/>
      <c r="J782" s="168"/>
      <c r="K782" s="168"/>
      <c r="L782" s="168"/>
      <c r="M782" s="167"/>
    </row>
    <row r="783" spans="1:13" x14ac:dyDescent="0.25">
      <c r="A783" s="167"/>
      <c r="B783" s="167"/>
      <c r="C783" s="167"/>
      <c r="D783" s="167"/>
      <c r="E783" s="167"/>
      <c r="F783" s="167"/>
      <c r="G783" s="167"/>
      <c r="H783" s="168"/>
      <c r="I783" s="168"/>
      <c r="J783" s="168"/>
      <c r="K783" s="168"/>
      <c r="L783" s="168"/>
      <c r="M783" s="167"/>
    </row>
    <row r="784" spans="1:13" x14ac:dyDescent="0.25">
      <c r="A784" s="167"/>
      <c r="B784" s="167"/>
      <c r="C784" s="167"/>
      <c r="D784" s="167"/>
      <c r="E784" s="167"/>
      <c r="F784" s="167"/>
      <c r="G784" s="167"/>
      <c r="H784" s="168"/>
      <c r="I784" s="168"/>
      <c r="J784" s="168"/>
      <c r="K784" s="168"/>
      <c r="L784" s="168"/>
      <c r="M784" s="167"/>
    </row>
    <row r="785" spans="1:13" x14ac:dyDescent="0.25">
      <c r="A785" s="167"/>
      <c r="B785" s="167"/>
      <c r="C785" s="167"/>
      <c r="D785" s="167"/>
      <c r="E785" s="167"/>
      <c r="F785" s="167"/>
      <c r="G785" s="167"/>
      <c r="H785" s="168"/>
      <c r="I785" s="168"/>
      <c r="J785" s="168"/>
      <c r="K785" s="168"/>
      <c r="L785" s="168"/>
      <c r="M785" s="167"/>
    </row>
    <row r="786" spans="1:13" x14ac:dyDescent="0.25">
      <c r="A786" s="167"/>
      <c r="B786" s="167"/>
      <c r="C786" s="167"/>
      <c r="D786" s="167"/>
      <c r="E786" s="167"/>
      <c r="F786" s="167"/>
      <c r="G786" s="167"/>
      <c r="H786" s="168"/>
      <c r="I786" s="168"/>
      <c r="J786" s="168"/>
      <c r="K786" s="168"/>
      <c r="L786" s="168"/>
      <c r="M786" s="167"/>
    </row>
    <row r="787" spans="1:13" x14ac:dyDescent="0.25">
      <c r="A787" s="167"/>
      <c r="B787" s="167"/>
      <c r="C787" s="167"/>
      <c r="D787" s="167"/>
      <c r="E787" s="167"/>
      <c r="F787" s="167"/>
      <c r="G787" s="167"/>
      <c r="H787" s="168"/>
      <c r="I787" s="168"/>
      <c r="J787" s="168"/>
      <c r="K787" s="168"/>
      <c r="L787" s="168"/>
      <c r="M787" s="167"/>
    </row>
    <row r="788" spans="1:13" x14ac:dyDescent="0.25">
      <c r="A788" s="167"/>
      <c r="B788" s="167"/>
      <c r="C788" s="167"/>
      <c r="D788" s="167"/>
      <c r="E788" s="167"/>
      <c r="F788" s="167"/>
      <c r="G788" s="167"/>
      <c r="H788" s="168"/>
      <c r="I788" s="168"/>
      <c r="J788" s="168"/>
      <c r="K788" s="168"/>
      <c r="L788" s="168"/>
      <c r="M788" s="167"/>
    </row>
    <row r="789" spans="1:13" x14ac:dyDescent="0.25">
      <c r="A789" s="167"/>
      <c r="B789" s="167"/>
      <c r="C789" s="167"/>
      <c r="D789" s="167"/>
      <c r="E789" s="167"/>
      <c r="F789" s="167"/>
      <c r="G789" s="167"/>
      <c r="H789" s="168"/>
      <c r="I789" s="168"/>
      <c r="J789" s="168"/>
      <c r="K789" s="168"/>
      <c r="L789" s="168"/>
      <c r="M789" s="167"/>
    </row>
    <row r="790" spans="1:13" x14ac:dyDescent="0.25">
      <c r="A790" s="167"/>
      <c r="B790" s="167"/>
      <c r="C790" s="167"/>
      <c r="D790" s="167"/>
      <c r="E790" s="167"/>
      <c r="F790" s="167"/>
      <c r="G790" s="167"/>
      <c r="H790" s="168"/>
      <c r="I790" s="168"/>
      <c r="J790" s="168"/>
      <c r="K790" s="168"/>
      <c r="L790" s="168"/>
      <c r="M790" s="167"/>
    </row>
    <row r="791" spans="1:13" x14ac:dyDescent="0.25">
      <c r="A791" s="167"/>
      <c r="B791" s="167"/>
      <c r="C791" s="167"/>
      <c r="D791" s="167"/>
      <c r="E791" s="167"/>
      <c r="F791" s="167"/>
      <c r="G791" s="167"/>
      <c r="H791" s="168"/>
      <c r="I791" s="168"/>
      <c r="J791" s="168"/>
      <c r="K791" s="168"/>
      <c r="L791" s="168"/>
      <c r="M791" s="167"/>
    </row>
    <row r="792" spans="1:13" x14ac:dyDescent="0.25">
      <c r="A792" s="167"/>
      <c r="B792" s="167"/>
      <c r="C792" s="167"/>
      <c r="D792" s="167"/>
      <c r="E792" s="167"/>
      <c r="F792" s="167"/>
      <c r="G792" s="167"/>
      <c r="H792" s="168"/>
      <c r="I792" s="168"/>
      <c r="J792" s="168"/>
      <c r="K792" s="168"/>
      <c r="L792" s="168"/>
      <c r="M792" s="167"/>
    </row>
    <row r="793" spans="1:13" x14ac:dyDescent="0.25">
      <c r="A793" s="167"/>
      <c r="B793" s="167"/>
      <c r="C793" s="167"/>
      <c r="D793" s="167"/>
      <c r="E793" s="167"/>
      <c r="F793" s="167"/>
      <c r="G793" s="167"/>
      <c r="H793" s="168"/>
      <c r="I793" s="168"/>
      <c r="J793" s="168"/>
      <c r="K793" s="168"/>
      <c r="L793" s="168"/>
      <c r="M793" s="167"/>
    </row>
    <row r="794" spans="1:13" x14ac:dyDescent="0.25">
      <c r="A794" s="167"/>
      <c r="B794" s="167"/>
      <c r="C794" s="167"/>
      <c r="D794" s="167"/>
      <c r="E794" s="167"/>
      <c r="F794" s="167"/>
      <c r="G794" s="167"/>
      <c r="H794" s="168"/>
      <c r="I794" s="168"/>
      <c r="J794" s="168"/>
      <c r="K794" s="168"/>
      <c r="L794" s="168"/>
      <c r="M794" s="167"/>
    </row>
    <row r="795" spans="1:13" x14ac:dyDescent="0.25">
      <c r="A795" s="167"/>
      <c r="B795" s="167"/>
      <c r="C795" s="167"/>
      <c r="D795" s="167"/>
      <c r="E795" s="167"/>
      <c r="F795" s="167"/>
      <c r="G795" s="167"/>
      <c r="H795" s="168"/>
      <c r="I795" s="168"/>
      <c r="J795" s="168"/>
      <c r="K795" s="168"/>
      <c r="L795" s="168"/>
      <c r="M795" s="167"/>
    </row>
    <row r="796" spans="1:13" x14ac:dyDescent="0.25">
      <c r="A796" s="167"/>
      <c r="B796" s="167"/>
      <c r="C796" s="167"/>
      <c r="D796" s="167"/>
      <c r="E796" s="167"/>
      <c r="F796" s="167"/>
      <c r="G796" s="167"/>
      <c r="H796" s="168"/>
      <c r="I796" s="168"/>
      <c r="J796" s="168"/>
      <c r="K796" s="168"/>
      <c r="L796" s="168"/>
      <c r="M796" s="167"/>
    </row>
    <row r="797" spans="1:13" x14ac:dyDescent="0.25">
      <c r="A797" s="167"/>
      <c r="B797" s="167"/>
      <c r="C797" s="167"/>
      <c r="D797" s="167"/>
      <c r="E797" s="167"/>
      <c r="F797" s="167"/>
      <c r="G797" s="167"/>
      <c r="H797" s="167"/>
      <c r="I797" s="167"/>
      <c r="J797" s="167"/>
      <c r="K797" s="167"/>
      <c r="L797" s="167"/>
      <c r="M797" s="167"/>
    </row>
    <row r="798" spans="1:13" x14ac:dyDescent="0.25">
      <c r="A798" s="167"/>
      <c r="B798" s="167"/>
      <c r="C798" s="167"/>
      <c r="D798" s="167"/>
      <c r="E798" s="167"/>
      <c r="F798" s="167"/>
      <c r="G798" s="167"/>
      <c r="H798" s="167"/>
      <c r="I798" s="167"/>
      <c r="J798" s="167"/>
      <c r="K798" s="167"/>
      <c r="L798" s="167"/>
      <c r="M798" s="167"/>
    </row>
    <row r="799" spans="1:13" x14ac:dyDescent="0.25">
      <c r="A799" s="167"/>
      <c r="B799" s="167"/>
      <c r="C799" s="167"/>
      <c r="D799" s="167"/>
      <c r="E799" s="167"/>
      <c r="F799" s="167"/>
      <c r="G799" s="167"/>
      <c r="H799" s="167"/>
      <c r="I799" s="167"/>
      <c r="J799" s="167"/>
      <c r="K799" s="167"/>
      <c r="L799" s="167"/>
      <c r="M799" s="167"/>
    </row>
    <row r="800" spans="1:13" x14ac:dyDescent="0.25">
      <c r="A800" s="167"/>
      <c r="B800" s="167"/>
      <c r="C800" s="167"/>
      <c r="D800" s="167"/>
      <c r="E800" s="167"/>
      <c r="F800" s="167"/>
      <c r="G800" s="167"/>
      <c r="H800" s="167"/>
      <c r="I800" s="167"/>
      <c r="J800" s="167"/>
      <c r="K800" s="167"/>
      <c r="L800" s="167"/>
      <c r="M800" s="167"/>
    </row>
    <row r="801" spans="1:13" x14ac:dyDescent="0.25">
      <c r="A801" s="167"/>
      <c r="B801" s="167"/>
      <c r="C801" s="167"/>
      <c r="D801" s="167"/>
      <c r="E801" s="167"/>
      <c r="F801" s="167"/>
      <c r="G801" s="167"/>
      <c r="H801" s="167"/>
      <c r="I801" s="167"/>
      <c r="J801" s="167"/>
      <c r="K801" s="167"/>
      <c r="L801" s="167"/>
      <c r="M801" s="167"/>
    </row>
    <row r="802" spans="1:13" x14ac:dyDescent="0.25">
      <c r="A802" s="167"/>
      <c r="B802" s="167"/>
      <c r="C802" s="167"/>
      <c r="D802" s="167"/>
      <c r="E802" s="167"/>
      <c r="F802" s="167"/>
      <c r="G802" s="167"/>
      <c r="H802" s="167"/>
      <c r="I802" s="167"/>
      <c r="J802" s="167"/>
      <c r="K802" s="167"/>
      <c r="L802" s="167"/>
      <c r="M802" s="167"/>
    </row>
    <row r="803" spans="1:13" x14ac:dyDescent="0.25">
      <c r="A803" s="167"/>
      <c r="B803" s="167"/>
      <c r="C803" s="167"/>
      <c r="D803" s="167"/>
      <c r="E803" s="167"/>
      <c r="F803" s="167"/>
      <c r="G803" s="167"/>
      <c r="H803" s="167"/>
      <c r="I803" s="167"/>
      <c r="J803" s="167"/>
      <c r="K803" s="167"/>
      <c r="L803" s="167"/>
      <c r="M803" s="167"/>
    </row>
    <row r="804" spans="1:13" x14ac:dyDescent="0.25">
      <c r="A804" s="167"/>
      <c r="B804" s="167"/>
      <c r="C804" s="167"/>
      <c r="D804" s="167"/>
      <c r="E804" s="167"/>
      <c r="F804" s="167"/>
      <c r="G804" s="167"/>
      <c r="H804" s="167"/>
      <c r="I804" s="167"/>
      <c r="J804" s="167"/>
      <c r="K804" s="167"/>
      <c r="L804" s="167"/>
      <c r="M804" s="167"/>
    </row>
    <row r="805" spans="1:13" x14ac:dyDescent="0.25">
      <c r="A805" s="167"/>
      <c r="B805" s="167"/>
      <c r="C805" s="167"/>
      <c r="D805" s="167"/>
      <c r="E805" s="167"/>
      <c r="F805" s="167"/>
      <c r="G805" s="167"/>
      <c r="H805" s="167"/>
      <c r="I805" s="167"/>
      <c r="J805" s="167"/>
      <c r="K805" s="167"/>
      <c r="L805" s="167"/>
      <c r="M805" s="167"/>
    </row>
    <row r="806" spans="1:13" x14ac:dyDescent="0.25">
      <c r="A806" s="167"/>
      <c r="B806" s="167"/>
      <c r="C806" s="167"/>
      <c r="D806" s="167"/>
      <c r="E806" s="167"/>
      <c r="F806" s="167"/>
      <c r="G806" s="167"/>
      <c r="H806" s="167"/>
      <c r="I806" s="167"/>
      <c r="J806" s="167"/>
      <c r="K806" s="167"/>
      <c r="L806" s="167"/>
      <c r="M806" s="167"/>
    </row>
    <row r="807" spans="1:13" x14ac:dyDescent="0.25">
      <c r="A807" s="167"/>
      <c r="B807" s="167"/>
      <c r="C807" s="167"/>
      <c r="D807" s="167"/>
      <c r="E807" s="167"/>
      <c r="F807" s="167"/>
      <c r="G807" s="167"/>
      <c r="H807" s="167"/>
      <c r="I807" s="167"/>
      <c r="J807" s="167"/>
      <c r="K807" s="167"/>
      <c r="L807" s="167"/>
      <c r="M807" s="167"/>
    </row>
    <row r="808" spans="1:13" x14ac:dyDescent="0.25">
      <c r="A808" s="167"/>
      <c r="B808" s="167"/>
      <c r="C808" s="167"/>
      <c r="D808" s="167"/>
      <c r="E808" s="167"/>
      <c r="F808" s="167"/>
      <c r="G808" s="167"/>
      <c r="H808" s="167"/>
      <c r="I808" s="167"/>
      <c r="J808" s="167"/>
      <c r="K808" s="167"/>
      <c r="L808" s="167"/>
      <c r="M808" s="167"/>
    </row>
    <row r="809" spans="1:13" x14ac:dyDescent="0.25">
      <c r="A809" s="167"/>
      <c r="B809" s="167"/>
      <c r="C809" s="167"/>
      <c r="D809" s="167"/>
      <c r="E809" s="167"/>
      <c r="F809" s="167"/>
      <c r="G809" s="167"/>
      <c r="H809" s="167"/>
      <c r="I809" s="167"/>
      <c r="J809" s="167"/>
      <c r="K809" s="167"/>
      <c r="L809" s="167"/>
      <c r="M809" s="167"/>
    </row>
    <row r="810" spans="1:13" x14ac:dyDescent="0.25">
      <c r="A810" s="167"/>
      <c r="B810" s="167"/>
      <c r="C810" s="167"/>
      <c r="D810" s="167"/>
      <c r="E810" s="167"/>
      <c r="F810" s="167"/>
      <c r="G810" s="167"/>
      <c r="H810" s="167"/>
      <c r="I810" s="167"/>
      <c r="J810" s="167"/>
      <c r="K810" s="167"/>
      <c r="L810" s="167"/>
      <c r="M810" s="167"/>
    </row>
    <row r="811" spans="1:13" x14ac:dyDescent="0.25">
      <c r="A811" s="167"/>
      <c r="B811" s="167"/>
      <c r="C811" s="167"/>
      <c r="D811" s="167"/>
      <c r="E811" s="167"/>
      <c r="F811" s="167"/>
      <c r="G811" s="167"/>
      <c r="H811" s="167"/>
      <c r="I811" s="167"/>
      <c r="J811" s="167"/>
      <c r="K811" s="167"/>
      <c r="L811" s="167"/>
      <c r="M811" s="167"/>
    </row>
    <row r="812" spans="1:13" x14ac:dyDescent="0.25">
      <c r="A812" s="167"/>
      <c r="B812" s="167"/>
      <c r="C812" s="167"/>
      <c r="D812" s="167"/>
      <c r="E812" s="167"/>
      <c r="F812" s="167"/>
      <c r="G812" s="167"/>
      <c r="H812" s="167"/>
      <c r="I812" s="167"/>
      <c r="J812" s="167"/>
      <c r="K812" s="167"/>
      <c r="L812" s="167"/>
      <c r="M812" s="167"/>
    </row>
    <row r="813" spans="1:13" x14ac:dyDescent="0.25">
      <c r="A813" s="167"/>
      <c r="B813" s="167"/>
      <c r="C813" s="167"/>
      <c r="D813" s="167"/>
      <c r="E813" s="167"/>
      <c r="F813" s="167"/>
      <c r="G813" s="167"/>
      <c r="H813" s="167"/>
      <c r="I813" s="167"/>
      <c r="J813" s="167"/>
      <c r="K813" s="167"/>
      <c r="L813" s="167"/>
      <c r="M813" s="167"/>
    </row>
    <row r="814" spans="1:13" x14ac:dyDescent="0.25">
      <c r="A814" s="167"/>
      <c r="B814" s="167"/>
      <c r="C814" s="167"/>
      <c r="D814" s="167"/>
      <c r="E814" s="167"/>
      <c r="F814" s="167"/>
      <c r="G814" s="167"/>
      <c r="H814" s="167"/>
      <c r="I814" s="167"/>
      <c r="J814" s="167"/>
      <c r="K814" s="167"/>
      <c r="L814" s="167"/>
      <c r="M814" s="167"/>
    </row>
    <row r="815" spans="1:13" x14ac:dyDescent="0.25">
      <c r="A815" s="167"/>
      <c r="B815" s="167"/>
      <c r="C815" s="167"/>
      <c r="D815" s="167"/>
      <c r="E815" s="167"/>
      <c r="F815" s="167"/>
      <c r="G815" s="167"/>
      <c r="H815" s="167"/>
      <c r="I815" s="167"/>
      <c r="J815" s="167"/>
      <c r="K815" s="167"/>
      <c r="L815" s="167"/>
      <c r="M815" s="167"/>
    </row>
    <row r="816" spans="1:13" x14ac:dyDescent="0.25">
      <c r="A816" s="167"/>
      <c r="B816" s="167"/>
      <c r="C816" s="167"/>
      <c r="D816" s="167"/>
      <c r="E816" s="167"/>
      <c r="F816" s="167"/>
      <c r="G816" s="167"/>
      <c r="H816" s="167"/>
      <c r="I816" s="167"/>
      <c r="J816" s="167"/>
      <c r="K816" s="167"/>
      <c r="L816" s="167"/>
      <c r="M816" s="167"/>
    </row>
    <row r="817" spans="1:13" x14ac:dyDescent="0.25">
      <c r="A817" s="167"/>
      <c r="B817" s="167"/>
      <c r="C817" s="167"/>
      <c r="D817" s="167"/>
      <c r="E817" s="167"/>
      <c r="F817" s="167"/>
      <c r="G817" s="167"/>
      <c r="H817" s="167"/>
      <c r="I817" s="167"/>
      <c r="J817" s="167"/>
      <c r="K817" s="167"/>
      <c r="L817" s="167"/>
      <c r="M817" s="167"/>
    </row>
    <row r="818" spans="1:13" x14ac:dyDescent="0.25">
      <c r="A818" s="167"/>
      <c r="B818" s="167"/>
      <c r="C818" s="167"/>
      <c r="D818" s="167"/>
      <c r="E818" s="167"/>
      <c r="F818" s="167"/>
      <c r="G818" s="167"/>
      <c r="H818" s="167"/>
      <c r="I818" s="167"/>
      <c r="J818" s="167"/>
      <c r="K818" s="167"/>
      <c r="L818" s="167"/>
      <c r="M818" s="167"/>
    </row>
    <row r="819" spans="1:13" x14ac:dyDescent="0.25">
      <c r="A819" s="167"/>
      <c r="B819" s="167"/>
      <c r="C819" s="167"/>
      <c r="D819" s="167"/>
      <c r="E819" s="167"/>
      <c r="F819" s="167"/>
      <c r="G819" s="167"/>
      <c r="H819" s="167"/>
      <c r="I819" s="167"/>
      <c r="J819" s="167"/>
      <c r="K819" s="167"/>
      <c r="L819" s="167"/>
      <c r="M819" s="167"/>
    </row>
    <row r="820" spans="1:13" x14ac:dyDescent="0.25">
      <c r="A820" s="167"/>
      <c r="B820" s="167"/>
      <c r="C820" s="167"/>
      <c r="D820" s="167"/>
      <c r="E820" s="167"/>
      <c r="F820" s="167"/>
      <c r="G820" s="167"/>
      <c r="H820" s="167"/>
      <c r="I820" s="167"/>
      <c r="J820" s="167"/>
      <c r="K820" s="167"/>
      <c r="L820" s="167"/>
      <c r="M820" s="167"/>
    </row>
    <row r="821" spans="1:13" x14ac:dyDescent="0.25">
      <c r="A821" s="167"/>
      <c r="B821" s="167"/>
      <c r="C821" s="167"/>
      <c r="D821" s="167"/>
      <c r="E821" s="167"/>
      <c r="F821" s="167"/>
      <c r="G821" s="167"/>
      <c r="H821" s="167"/>
      <c r="I821" s="167"/>
      <c r="J821" s="167"/>
      <c r="K821" s="167"/>
      <c r="L821" s="167"/>
      <c r="M821" s="167"/>
    </row>
    <row r="822" spans="1:13" x14ac:dyDescent="0.25">
      <c r="A822" s="167"/>
      <c r="B822" s="167"/>
      <c r="C822" s="167"/>
      <c r="D822" s="167"/>
      <c r="E822" s="167"/>
      <c r="F822" s="167"/>
      <c r="G822" s="167"/>
      <c r="H822" s="167"/>
      <c r="I822" s="167"/>
      <c r="J822" s="167"/>
      <c r="K822" s="167"/>
      <c r="L822" s="167"/>
      <c r="M822" s="167"/>
    </row>
    <row r="823" spans="1:13" x14ac:dyDescent="0.25">
      <c r="A823" s="167"/>
      <c r="B823" s="167"/>
      <c r="C823" s="167"/>
      <c r="D823" s="167"/>
      <c r="E823" s="167"/>
      <c r="F823" s="167"/>
      <c r="G823" s="167"/>
      <c r="H823" s="167"/>
      <c r="I823" s="167"/>
      <c r="J823" s="167"/>
      <c r="K823" s="167"/>
      <c r="L823" s="167"/>
      <c r="M823" s="167"/>
    </row>
    <row r="824" spans="1:13" x14ac:dyDescent="0.25">
      <c r="A824" s="167"/>
      <c r="B824" s="167"/>
      <c r="C824" s="167"/>
      <c r="D824" s="167"/>
      <c r="E824" s="167"/>
      <c r="F824" s="167"/>
      <c r="G824" s="167"/>
      <c r="H824" s="167"/>
      <c r="I824" s="167"/>
      <c r="J824" s="167"/>
      <c r="K824" s="167"/>
      <c r="L824" s="167"/>
      <c r="M824" s="167"/>
    </row>
    <row r="825" spans="1:13" x14ac:dyDescent="0.25">
      <c r="A825" s="167"/>
      <c r="B825" s="167"/>
      <c r="C825" s="167"/>
      <c r="D825" s="167"/>
      <c r="E825" s="167"/>
      <c r="F825" s="167"/>
      <c r="G825" s="167"/>
      <c r="H825" s="167"/>
      <c r="I825" s="167"/>
      <c r="J825" s="167"/>
      <c r="K825" s="167"/>
      <c r="L825" s="167"/>
      <c r="M825" s="167"/>
    </row>
    <row r="826" spans="1:13" x14ac:dyDescent="0.25">
      <c r="A826" s="167"/>
      <c r="B826" s="167"/>
      <c r="C826" s="167"/>
      <c r="D826" s="167"/>
      <c r="E826" s="167"/>
      <c r="F826" s="167"/>
      <c r="G826" s="167"/>
      <c r="H826" s="167"/>
      <c r="I826" s="167"/>
      <c r="J826" s="167"/>
      <c r="K826" s="167"/>
      <c r="L826" s="167"/>
      <c r="M826" s="167"/>
    </row>
    <row r="827" spans="1:13" x14ac:dyDescent="0.25">
      <c r="A827" s="167"/>
      <c r="B827" s="167"/>
      <c r="C827" s="167"/>
      <c r="D827" s="167"/>
      <c r="E827" s="167"/>
      <c r="F827" s="167"/>
      <c r="G827" s="167"/>
      <c r="H827" s="167"/>
      <c r="I827" s="167"/>
      <c r="J827" s="167"/>
      <c r="K827" s="167"/>
      <c r="L827" s="167"/>
      <c r="M827" s="167"/>
    </row>
    <row r="828" spans="1:13" x14ac:dyDescent="0.25">
      <c r="A828" s="167"/>
      <c r="B828" s="167"/>
      <c r="C828" s="167"/>
      <c r="D828" s="167"/>
      <c r="E828" s="167"/>
      <c r="F828" s="167"/>
      <c r="G828" s="167"/>
      <c r="H828" s="167"/>
      <c r="I828" s="167"/>
      <c r="J828" s="167"/>
      <c r="K828" s="167"/>
      <c r="L828" s="167"/>
      <c r="M828" s="167"/>
    </row>
    <row r="829" spans="1:13" x14ac:dyDescent="0.25">
      <c r="A829" s="167"/>
      <c r="B829" s="167"/>
      <c r="C829" s="167"/>
      <c r="D829" s="167"/>
      <c r="E829" s="167"/>
      <c r="F829" s="167"/>
      <c r="G829" s="167"/>
      <c r="H829" s="167"/>
      <c r="I829" s="167"/>
      <c r="J829" s="167"/>
      <c r="K829" s="167"/>
      <c r="L829" s="167"/>
      <c r="M829" s="167"/>
    </row>
    <row r="830" spans="1:13" x14ac:dyDescent="0.25">
      <c r="A830" s="167"/>
      <c r="B830" s="167"/>
      <c r="C830" s="167"/>
      <c r="D830" s="167"/>
      <c r="E830" s="167"/>
      <c r="F830" s="167"/>
      <c r="G830" s="167"/>
      <c r="H830" s="167"/>
      <c r="I830" s="167"/>
      <c r="J830" s="167"/>
      <c r="K830" s="167"/>
      <c r="L830" s="167"/>
      <c r="M830" s="167"/>
    </row>
    <row r="831" spans="1:13" x14ac:dyDescent="0.25">
      <c r="A831" s="167"/>
      <c r="B831" s="167"/>
      <c r="C831" s="167"/>
      <c r="D831" s="167"/>
      <c r="E831" s="167"/>
      <c r="F831" s="167"/>
      <c r="G831" s="167"/>
      <c r="H831" s="167"/>
      <c r="I831" s="167"/>
      <c r="J831" s="167"/>
      <c r="K831" s="167"/>
      <c r="L831" s="167"/>
      <c r="M831" s="167"/>
    </row>
    <row r="832" spans="1:13" x14ac:dyDescent="0.25">
      <c r="A832" s="167"/>
      <c r="B832" s="167"/>
      <c r="C832" s="167"/>
      <c r="D832" s="167"/>
      <c r="E832" s="167"/>
      <c r="F832" s="167"/>
      <c r="G832" s="167"/>
      <c r="H832" s="167"/>
      <c r="I832" s="167"/>
      <c r="J832" s="167"/>
      <c r="K832" s="167"/>
      <c r="L832" s="167"/>
      <c r="M832" s="167"/>
    </row>
    <row r="833" spans="1:13" x14ac:dyDescent="0.25">
      <c r="A833" s="167"/>
      <c r="B833" s="167"/>
      <c r="C833" s="167"/>
      <c r="D833" s="167"/>
      <c r="E833" s="167"/>
      <c r="F833" s="167"/>
      <c r="G833" s="167"/>
      <c r="H833" s="167"/>
      <c r="I833" s="167"/>
      <c r="J833" s="167"/>
      <c r="K833" s="167"/>
      <c r="L833" s="167"/>
      <c r="M833" s="167"/>
    </row>
    <row r="834" spans="1:13" x14ac:dyDescent="0.25">
      <c r="A834" s="167"/>
      <c r="B834" s="167"/>
      <c r="C834" s="167"/>
      <c r="D834" s="167"/>
      <c r="E834" s="167"/>
      <c r="F834" s="167"/>
      <c r="G834" s="167"/>
      <c r="H834" s="167"/>
      <c r="I834" s="167"/>
      <c r="J834" s="167"/>
      <c r="K834" s="167"/>
      <c r="L834" s="167"/>
      <c r="M834" s="167"/>
    </row>
    <row r="835" spans="1:13" x14ac:dyDescent="0.25">
      <c r="A835" s="167"/>
      <c r="B835" s="167"/>
      <c r="C835" s="167"/>
      <c r="D835" s="167"/>
      <c r="E835" s="167"/>
      <c r="F835" s="167"/>
      <c r="G835" s="167"/>
      <c r="H835" s="167"/>
      <c r="I835" s="167"/>
      <c r="J835" s="167"/>
      <c r="K835" s="167"/>
      <c r="L835" s="167"/>
      <c r="M835" s="167"/>
    </row>
    <row r="836" spans="1:13" x14ac:dyDescent="0.25">
      <c r="A836" s="167"/>
      <c r="B836" s="167"/>
      <c r="C836" s="167"/>
      <c r="D836" s="167"/>
      <c r="E836" s="167"/>
      <c r="F836" s="167"/>
      <c r="G836" s="167"/>
      <c r="H836" s="167"/>
      <c r="I836" s="167"/>
      <c r="J836" s="167"/>
      <c r="K836" s="167"/>
      <c r="L836" s="167"/>
      <c r="M836" s="167"/>
    </row>
    <row r="837" spans="1:13" x14ac:dyDescent="0.25">
      <c r="A837" s="167"/>
      <c r="B837" s="167"/>
      <c r="C837" s="167"/>
      <c r="D837" s="167"/>
      <c r="E837" s="167"/>
      <c r="F837" s="167"/>
      <c r="G837" s="167"/>
      <c r="H837" s="167"/>
      <c r="I837" s="167"/>
      <c r="J837" s="167"/>
      <c r="K837" s="167"/>
      <c r="L837" s="167"/>
      <c r="M837" s="167"/>
    </row>
    <row r="838" spans="1:13" x14ac:dyDescent="0.25">
      <c r="A838" s="167"/>
      <c r="B838" s="167"/>
      <c r="C838" s="167"/>
      <c r="D838" s="167"/>
      <c r="E838" s="167"/>
      <c r="F838" s="167"/>
      <c r="G838" s="167"/>
      <c r="H838" s="167"/>
      <c r="I838" s="167"/>
      <c r="J838" s="167"/>
      <c r="K838" s="167"/>
      <c r="L838" s="167"/>
      <c r="M838" s="167"/>
    </row>
    <row r="839" spans="1:13" x14ac:dyDescent="0.25">
      <c r="A839" s="167"/>
      <c r="B839" s="167"/>
      <c r="C839" s="167"/>
      <c r="D839" s="167"/>
      <c r="E839" s="167"/>
      <c r="F839" s="167"/>
      <c r="G839" s="167"/>
      <c r="H839" s="167"/>
      <c r="I839" s="167"/>
      <c r="J839" s="167"/>
      <c r="K839" s="167"/>
      <c r="L839" s="167"/>
      <c r="M839" s="167"/>
    </row>
    <row r="840" spans="1:13" x14ac:dyDescent="0.25">
      <c r="A840" s="167"/>
      <c r="B840" s="167"/>
      <c r="C840" s="167"/>
      <c r="D840" s="167"/>
      <c r="E840" s="167"/>
      <c r="F840" s="167"/>
      <c r="G840" s="167"/>
      <c r="H840" s="167"/>
      <c r="I840" s="167"/>
      <c r="J840" s="167"/>
      <c r="K840" s="167"/>
      <c r="L840" s="167"/>
      <c r="M840" s="167"/>
    </row>
    <row r="841" spans="1:13" x14ac:dyDescent="0.25">
      <c r="A841" s="167"/>
      <c r="B841" s="167"/>
      <c r="C841" s="167"/>
      <c r="D841" s="167"/>
      <c r="E841" s="167"/>
      <c r="F841" s="167"/>
      <c r="G841" s="167"/>
      <c r="H841" s="167"/>
      <c r="I841" s="167"/>
      <c r="J841" s="167"/>
      <c r="K841" s="167"/>
      <c r="L841" s="167"/>
      <c r="M841" s="167"/>
    </row>
    <row r="842" spans="1:13" x14ac:dyDescent="0.25">
      <c r="A842" s="167"/>
      <c r="B842" s="167"/>
      <c r="C842" s="167"/>
      <c r="D842" s="167"/>
      <c r="E842" s="167"/>
      <c r="F842" s="167"/>
      <c r="G842" s="167"/>
      <c r="H842" s="167"/>
      <c r="I842" s="167"/>
      <c r="J842" s="167"/>
      <c r="K842" s="167"/>
      <c r="L842" s="167"/>
      <c r="M842" s="167"/>
    </row>
    <row r="843" spans="1:13" x14ac:dyDescent="0.25">
      <c r="A843" s="167"/>
      <c r="B843" s="167"/>
      <c r="C843" s="167"/>
      <c r="D843" s="167"/>
      <c r="E843" s="167"/>
      <c r="F843" s="167"/>
      <c r="G843" s="167"/>
      <c r="H843" s="167"/>
      <c r="I843" s="167"/>
      <c r="J843" s="167"/>
      <c r="K843" s="167"/>
      <c r="L843" s="167"/>
      <c r="M843" s="167"/>
    </row>
    <row r="844" spans="1:13" x14ac:dyDescent="0.25">
      <c r="A844" s="167"/>
      <c r="B844" s="167"/>
      <c r="C844" s="167"/>
      <c r="D844" s="167"/>
      <c r="E844" s="167"/>
      <c r="F844" s="167"/>
      <c r="G844" s="167"/>
      <c r="H844" s="167"/>
      <c r="I844" s="167"/>
      <c r="J844" s="167"/>
      <c r="K844" s="167"/>
      <c r="L844" s="167"/>
      <c r="M844" s="167"/>
    </row>
    <row r="845" spans="1:13" x14ac:dyDescent="0.25">
      <c r="A845" s="167"/>
      <c r="B845" s="167"/>
      <c r="C845" s="167"/>
      <c r="D845" s="167"/>
      <c r="E845" s="167"/>
      <c r="F845" s="167"/>
      <c r="G845" s="167"/>
      <c r="H845" s="167"/>
      <c r="I845" s="167"/>
      <c r="J845" s="167"/>
      <c r="K845" s="167"/>
      <c r="L845" s="167"/>
      <c r="M845" s="167"/>
    </row>
    <row r="846" spans="1:13" x14ac:dyDescent="0.25">
      <c r="A846" s="167"/>
      <c r="B846" s="167"/>
      <c r="C846" s="167"/>
      <c r="D846" s="167"/>
      <c r="E846" s="167"/>
      <c r="F846" s="167"/>
      <c r="G846" s="167"/>
      <c r="H846" s="167"/>
      <c r="I846" s="167"/>
      <c r="J846" s="167"/>
      <c r="K846" s="167"/>
      <c r="L846" s="167"/>
      <c r="M846" s="167"/>
    </row>
    <row r="847" spans="1:13" x14ac:dyDescent="0.25">
      <c r="A847" s="167"/>
      <c r="B847" s="167"/>
      <c r="C847" s="167"/>
      <c r="D847" s="167"/>
      <c r="E847" s="167"/>
      <c r="F847" s="167"/>
      <c r="G847" s="167"/>
      <c r="H847" s="167"/>
      <c r="I847" s="167"/>
      <c r="J847" s="167"/>
      <c r="K847" s="167"/>
      <c r="L847" s="167"/>
      <c r="M847" s="167"/>
    </row>
    <row r="848" spans="1:13" x14ac:dyDescent="0.25">
      <c r="A848" s="167"/>
      <c r="B848" s="167"/>
      <c r="C848" s="167"/>
      <c r="D848" s="167"/>
      <c r="E848" s="167"/>
      <c r="F848" s="167"/>
      <c r="G848" s="167"/>
      <c r="H848" s="167"/>
      <c r="I848" s="167"/>
      <c r="J848" s="167"/>
      <c r="K848" s="167"/>
      <c r="L848" s="167"/>
      <c r="M848" s="167"/>
    </row>
    <row r="849" spans="1:13" x14ac:dyDescent="0.25">
      <c r="A849" s="167"/>
      <c r="B849" s="167"/>
      <c r="C849" s="167"/>
      <c r="D849" s="167"/>
      <c r="E849" s="167"/>
      <c r="F849" s="167"/>
      <c r="G849" s="167"/>
      <c r="H849" s="167"/>
      <c r="I849" s="167"/>
      <c r="J849" s="167"/>
      <c r="K849" s="167"/>
      <c r="L849" s="167"/>
      <c r="M849" s="167"/>
    </row>
    <row r="850" spans="1:13" x14ac:dyDescent="0.25">
      <c r="A850" s="167"/>
      <c r="B850" s="167"/>
      <c r="C850" s="167"/>
      <c r="D850" s="167"/>
      <c r="E850" s="167"/>
      <c r="F850" s="167"/>
      <c r="G850" s="167"/>
      <c r="H850" s="167"/>
      <c r="I850" s="167"/>
      <c r="J850" s="167"/>
      <c r="K850" s="167"/>
      <c r="L850" s="167"/>
      <c r="M850" s="167"/>
    </row>
    <row r="851" spans="1:13" x14ac:dyDescent="0.25">
      <c r="A851" s="167"/>
      <c r="B851" s="167"/>
      <c r="C851" s="167"/>
      <c r="D851" s="167"/>
      <c r="E851" s="167"/>
      <c r="F851" s="167"/>
      <c r="G851" s="167"/>
      <c r="H851" s="167"/>
      <c r="I851" s="167"/>
      <c r="J851" s="167"/>
      <c r="K851" s="167"/>
      <c r="L851" s="167"/>
      <c r="M851" s="167"/>
    </row>
    <row r="852" spans="1:13" x14ac:dyDescent="0.25">
      <c r="A852" s="167"/>
      <c r="B852" s="167"/>
      <c r="C852" s="167"/>
      <c r="D852" s="167"/>
      <c r="E852" s="167"/>
      <c r="F852" s="167"/>
      <c r="G852" s="167"/>
      <c r="H852" s="167"/>
      <c r="I852" s="167"/>
      <c r="J852" s="167"/>
      <c r="K852" s="167"/>
      <c r="L852" s="167"/>
      <c r="M852" s="167"/>
    </row>
    <row r="853" spans="1:13" x14ac:dyDescent="0.25">
      <c r="A853" s="167"/>
      <c r="B853" s="167"/>
      <c r="C853" s="167"/>
      <c r="D853" s="167"/>
      <c r="E853" s="167"/>
      <c r="F853" s="167"/>
      <c r="G853" s="167"/>
      <c r="H853" s="167"/>
      <c r="I853" s="167"/>
      <c r="J853" s="167"/>
      <c r="K853" s="167"/>
      <c r="L853" s="167"/>
      <c r="M853" s="167"/>
    </row>
    <row r="854" spans="1:13" x14ac:dyDescent="0.25">
      <c r="A854" s="167"/>
      <c r="B854" s="167"/>
      <c r="C854" s="167"/>
      <c r="D854" s="167"/>
      <c r="E854" s="167"/>
      <c r="F854" s="167"/>
      <c r="G854" s="167"/>
      <c r="H854" s="167"/>
      <c r="I854" s="167"/>
      <c r="J854" s="167"/>
      <c r="K854" s="167"/>
      <c r="L854" s="167"/>
      <c r="M854" s="167"/>
    </row>
    <row r="855" spans="1:13" x14ac:dyDescent="0.25">
      <c r="A855" s="167"/>
      <c r="B855" s="167"/>
      <c r="C855" s="167"/>
      <c r="D855" s="167"/>
      <c r="E855" s="167"/>
      <c r="F855" s="167"/>
      <c r="G855" s="167"/>
      <c r="H855" s="167"/>
      <c r="I855" s="167"/>
      <c r="J855" s="167"/>
      <c r="K855" s="167"/>
      <c r="L855" s="167"/>
      <c r="M855" s="167"/>
    </row>
    <row r="856" spans="1:13" x14ac:dyDescent="0.25">
      <c r="A856" s="167"/>
      <c r="B856" s="167"/>
      <c r="C856" s="167"/>
      <c r="D856" s="167"/>
      <c r="E856" s="167"/>
      <c r="F856" s="167"/>
      <c r="G856" s="167"/>
      <c r="H856" s="167"/>
      <c r="I856" s="167"/>
      <c r="J856" s="167"/>
      <c r="K856" s="167"/>
      <c r="L856" s="167"/>
      <c r="M856" s="167"/>
    </row>
    <row r="857" spans="1:13" x14ac:dyDescent="0.25">
      <c r="A857" s="167"/>
      <c r="B857" s="167"/>
      <c r="C857" s="167"/>
      <c r="D857" s="167"/>
      <c r="E857" s="167"/>
      <c r="F857" s="167"/>
      <c r="G857" s="167"/>
      <c r="H857" s="167"/>
      <c r="I857" s="167"/>
      <c r="J857" s="167"/>
      <c r="K857" s="167"/>
      <c r="L857" s="167"/>
      <c r="M857" s="167"/>
    </row>
    <row r="858" spans="1:13" x14ac:dyDescent="0.25">
      <c r="A858" s="167"/>
      <c r="B858" s="167"/>
      <c r="C858" s="167"/>
      <c r="D858" s="167"/>
      <c r="E858" s="167"/>
      <c r="F858" s="167"/>
      <c r="G858" s="167"/>
      <c r="H858" s="167"/>
      <c r="I858" s="167"/>
      <c r="J858" s="167"/>
      <c r="K858" s="167"/>
      <c r="L858" s="167"/>
      <c r="M858" s="167"/>
    </row>
    <row r="859" spans="1:13" x14ac:dyDescent="0.25">
      <c r="A859" s="167"/>
      <c r="B859" s="167"/>
      <c r="C859" s="167"/>
      <c r="D859" s="167"/>
      <c r="E859" s="167"/>
      <c r="F859" s="167"/>
      <c r="G859" s="167"/>
      <c r="H859" s="167"/>
      <c r="I859" s="167"/>
      <c r="J859" s="167"/>
      <c r="K859" s="167"/>
      <c r="L859" s="167"/>
      <c r="M859" s="167"/>
    </row>
    <row r="860" spans="1:13" x14ac:dyDescent="0.25">
      <c r="A860" s="167"/>
      <c r="B860" s="167"/>
      <c r="C860" s="167"/>
      <c r="D860" s="167"/>
      <c r="E860" s="167"/>
      <c r="F860" s="167"/>
      <c r="G860" s="167"/>
      <c r="H860" s="167"/>
      <c r="I860" s="167"/>
      <c r="J860" s="167"/>
      <c r="K860" s="167"/>
      <c r="L860" s="167"/>
      <c r="M860" s="167"/>
    </row>
    <row r="861" spans="1:13" x14ac:dyDescent="0.25">
      <c r="A861" s="167"/>
      <c r="B861" s="167"/>
      <c r="C861" s="167"/>
      <c r="D861" s="167"/>
      <c r="E861" s="167"/>
      <c r="F861" s="167"/>
      <c r="G861" s="167"/>
      <c r="H861" s="167"/>
      <c r="I861" s="167"/>
      <c r="J861" s="167"/>
      <c r="K861" s="167"/>
      <c r="L861" s="167"/>
      <c r="M861" s="167"/>
    </row>
    <row r="862" spans="1:13" x14ac:dyDescent="0.25">
      <c r="A862" s="167"/>
      <c r="B862" s="167"/>
      <c r="C862" s="167"/>
      <c r="D862" s="167"/>
      <c r="E862" s="167"/>
      <c r="F862" s="167"/>
      <c r="G862" s="167"/>
      <c r="H862" s="167"/>
      <c r="I862" s="167"/>
      <c r="J862" s="167"/>
      <c r="K862" s="167"/>
      <c r="L862" s="167"/>
      <c r="M862" s="167"/>
    </row>
    <row r="863" spans="1:13" x14ac:dyDescent="0.25">
      <c r="A863" s="167"/>
      <c r="B863" s="167"/>
      <c r="C863" s="167"/>
      <c r="D863" s="167"/>
      <c r="E863" s="167"/>
      <c r="F863" s="167"/>
      <c r="G863" s="167"/>
      <c r="H863" s="167"/>
      <c r="I863" s="167"/>
      <c r="J863" s="167"/>
      <c r="K863" s="167"/>
      <c r="L863" s="167"/>
      <c r="M863" s="167"/>
    </row>
    <row r="864" spans="1:13" x14ac:dyDescent="0.25">
      <c r="A864" s="167"/>
      <c r="B864" s="167"/>
      <c r="C864" s="167"/>
      <c r="D864" s="167"/>
      <c r="E864" s="167"/>
      <c r="F864" s="167"/>
      <c r="G864" s="167"/>
      <c r="H864" s="167"/>
      <c r="I864" s="167"/>
      <c r="J864" s="167"/>
      <c r="K864" s="167"/>
      <c r="L864" s="167"/>
      <c r="M864" s="167"/>
    </row>
    <row r="865" spans="1:13" x14ac:dyDescent="0.25">
      <c r="A865" s="167"/>
      <c r="B865" s="167"/>
      <c r="C865" s="167"/>
      <c r="D865" s="167"/>
      <c r="E865" s="167"/>
      <c r="F865" s="167"/>
      <c r="G865" s="167"/>
      <c r="H865" s="167"/>
      <c r="I865" s="167"/>
      <c r="J865" s="167"/>
      <c r="K865" s="167"/>
      <c r="L865" s="167"/>
      <c r="M865" s="167"/>
    </row>
    <row r="866" spans="1:13" x14ac:dyDescent="0.25">
      <c r="A866" s="167"/>
      <c r="B866" s="167"/>
      <c r="C866" s="167"/>
      <c r="D866" s="167"/>
      <c r="E866" s="167"/>
      <c r="F866" s="167"/>
      <c r="G866" s="167"/>
      <c r="H866" s="167"/>
      <c r="I866" s="167"/>
      <c r="J866" s="167"/>
      <c r="K866" s="167"/>
      <c r="L866" s="167"/>
      <c r="M866" s="167"/>
    </row>
    <row r="867" spans="1:13" x14ac:dyDescent="0.25">
      <c r="A867" s="167"/>
      <c r="B867" s="167"/>
      <c r="C867" s="167"/>
      <c r="D867" s="167"/>
      <c r="E867" s="167"/>
      <c r="F867" s="167"/>
      <c r="G867" s="167"/>
      <c r="H867" s="167"/>
      <c r="I867" s="167"/>
      <c r="J867" s="167"/>
      <c r="K867" s="167"/>
      <c r="L867" s="167"/>
      <c r="M867" s="167"/>
    </row>
    <row r="868" spans="1:13" x14ac:dyDescent="0.25">
      <c r="A868" s="167"/>
      <c r="B868" s="167"/>
      <c r="C868" s="167"/>
      <c r="D868" s="167"/>
      <c r="E868" s="167"/>
      <c r="F868" s="167"/>
      <c r="G868" s="167"/>
      <c r="H868" s="167"/>
      <c r="I868" s="167"/>
      <c r="J868" s="167"/>
      <c r="K868" s="167"/>
      <c r="L868" s="167"/>
      <c r="M868" s="167"/>
    </row>
    <row r="869" spans="1:13" x14ac:dyDescent="0.25">
      <c r="A869" s="167"/>
      <c r="B869" s="167"/>
      <c r="C869" s="167"/>
      <c r="D869" s="167"/>
      <c r="E869" s="167"/>
      <c r="F869" s="167"/>
      <c r="G869" s="167"/>
      <c r="H869" s="167"/>
      <c r="I869" s="167"/>
      <c r="J869" s="167"/>
      <c r="K869" s="167"/>
      <c r="L869" s="167"/>
      <c r="M869" s="167"/>
    </row>
    <row r="870" spans="1:13" x14ac:dyDescent="0.25">
      <c r="A870" s="167"/>
      <c r="B870" s="167"/>
      <c r="C870" s="167"/>
      <c r="D870" s="167"/>
      <c r="E870" s="167"/>
      <c r="F870" s="167"/>
      <c r="G870" s="167"/>
      <c r="H870" s="167"/>
      <c r="I870" s="167"/>
      <c r="J870" s="167"/>
      <c r="K870" s="167"/>
      <c r="L870" s="167"/>
      <c r="M870" s="167"/>
    </row>
    <row r="871" spans="1:13" x14ac:dyDescent="0.25">
      <c r="A871" s="167"/>
      <c r="B871" s="167"/>
      <c r="C871" s="167"/>
      <c r="D871" s="167"/>
      <c r="E871" s="167"/>
      <c r="F871" s="167"/>
      <c r="G871" s="167"/>
      <c r="H871" s="167"/>
      <c r="I871" s="167"/>
      <c r="J871" s="167"/>
      <c r="K871" s="167"/>
      <c r="L871" s="167"/>
      <c r="M871" s="167"/>
    </row>
    <row r="872" spans="1:13" x14ac:dyDescent="0.25">
      <c r="A872" s="167"/>
      <c r="B872" s="167"/>
      <c r="C872" s="167"/>
      <c r="D872" s="167"/>
      <c r="E872" s="167"/>
      <c r="F872" s="167"/>
      <c r="G872" s="167"/>
      <c r="H872" s="167"/>
      <c r="I872" s="167"/>
      <c r="J872" s="167"/>
      <c r="K872" s="167"/>
      <c r="L872" s="167"/>
      <c r="M872" s="167"/>
    </row>
    <row r="873" spans="1:13" x14ac:dyDescent="0.25">
      <c r="A873" s="167"/>
      <c r="B873" s="167"/>
      <c r="C873" s="167"/>
      <c r="D873" s="167"/>
      <c r="E873" s="167"/>
      <c r="F873" s="167"/>
      <c r="G873" s="167"/>
      <c r="H873" s="167"/>
      <c r="I873" s="167"/>
      <c r="J873" s="167"/>
      <c r="K873" s="167"/>
      <c r="L873" s="167"/>
      <c r="M873" s="167"/>
    </row>
    <row r="874" spans="1:13" x14ac:dyDescent="0.25">
      <c r="A874" s="167"/>
      <c r="B874" s="167"/>
      <c r="C874" s="167"/>
      <c r="D874" s="167"/>
      <c r="E874" s="167"/>
      <c r="F874" s="167"/>
      <c r="G874" s="167"/>
      <c r="H874" s="167"/>
      <c r="I874" s="167"/>
      <c r="J874" s="167"/>
      <c r="K874" s="167"/>
      <c r="L874" s="167"/>
      <c r="M874" s="167"/>
    </row>
    <row r="875" spans="1:13" x14ac:dyDescent="0.25">
      <c r="A875" s="167"/>
      <c r="B875" s="167"/>
      <c r="C875" s="167"/>
      <c r="D875" s="167"/>
      <c r="E875" s="167"/>
      <c r="F875" s="167"/>
      <c r="G875" s="167"/>
      <c r="H875" s="167"/>
      <c r="I875" s="167"/>
      <c r="J875" s="167"/>
      <c r="K875" s="167"/>
      <c r="L875" s="167"/>
      <c r="M875" s="167"/>
    </row>
    <row r="876" spans="1:13" x14ac:dyDescent="0.25">
      <c r="A876" s="167"/>
      <c r="B876" s="167"/>
      <c r="C876" s="167"/>
      <c r="D876" s="167"/>
      <c r="E876" s="167"/>
      <c r="F876" s="167"/>
      <c r="G876" s="167"/>
      <c r="H876" s="167"/>
      <c r="I876" s="167"/>
      <c r="J876" s="167"/>
      <c r="K876" s="167"/>
      <c r="L876" s="167"/>
      <c r="M876" s="167"/>
    </row>
    <row r="877" spans="1:13" x14ac:dyDescent="0.25">
      <c r="A877" s="167"/>
      <c r="B877" s="167"/>
      <c r="C877" s="167"/>
      <c r="D877" s="167"/>
      <c r="E877" s="167"/>
      <c r="F877" s="167"/>
      <c r="G877" s="167"/>
      <c r="H877" s="167"/>
      <c r="I877" s="167"/>
      <c r="J877" s="167"/>
      <c r="K877" s="167"/>
      <c r="L877" s="167"/>
      <c r="M877" s="167"/>
    </row>
    <row r="878" spans="1:13" x14ac:dyDescent="0.25">
      <c r="A878" s="167"/>
      <c r="B878" s="167"/>
      <c r="C878" s="167"/>
      <c r="D878" s="167"/>
      <c r="E878" s="167"/>
      <c r="F878" s="167"/>
      <c r="G878" s="167"/>
      <c r="H878" s="167"/>
      <c r="I878" s="167"/>
      <c r="J878" s="167"/>
      <c r="K878" s="167"/>
      <c r="L878" s="167"/>
      <c r="M878" s="167"/>
    </row>
    <row r="879" spans="1:13" x14ac:dyDescent="0.25">
      <c r="A879" s="167"/>
      <c r="B879" s="167"/>
      <c r="C879" s="167"/>
      <c r="D879" s="167"/>
      <c r="E879" s="167"/>
      <c r="F879" s="167"/>
      <c r="G879" s="167"/>
      <c r="H879" s="167"/>
      <c r="I879" s="167"/>
      <c r="J879" s="167"/>
      <c r="K879" s="167"/>
      <c r="L879" s="167"/>
      <c r="M879" s="167"/>
    </row>
    <row r="880" spans="1:13" x14ac:dyDescent="0.25">
      <c r="A880" s="167"/>
      <c r="B880" s="167"/>
      <c r="C880" s="167"/>
      <c r="D880" s="167"/>
      <c r="E880" s="167"/>
      <c r="F880" s="167"/>
      <c r="G880" s="167"/>
      <c r="H880" s="167"/>
      <c r="I880" s="167"/>
      <c r="J880" s="167"/>
      <c r="K880" s="167"/>
      <c r="L880" s="167"/>
      <c r="M880" s="167"/>
    </row>
    <row r="881" spans="1:13" x14ac:dyDescent="0.25">
      <c r="A881" s="167"/>
      <c r="B881" s="167"/>
      <c r="C881" s="167"/>
      <c r="D881" s="167"/>
      <c r="E881" s="167"/>
      <c r="F881" s="167"/>
      <c r="G881" s="167"/>
      <c r="H881" s="167"/>
      <c r="I881" s="167"/>
      <c r="J881" s="167"/>
      <c r="K881" s="167"/>
      <c r="L881" s="167"/>
      <c r="M881" s="167"/>
    </row>
    <row r="882" spans="1:13" x14ac:dyDescent="0.25">
      <c r="A882" s="167"/>
      <c r="B882" s="167"/>
      <c r="C882" s="167"/>
      <c r="D882" s="167"/>
      <c r="E882" s="167"/>
      <c r="F882" s="167"/>
      <c r="G882" s="167"/>
      <c r="H882" s="167"/>
      <c r="I882" s="167"/>
      <c r="J882" s="167"/>
      <c r="K882" s="167"/>
      <c r="L882" s="167"/>
      <c r="M882" s="167"/>
    </row>
    <row r="883" spans="1:13" x14ac:dyDescent="0.25">
      <c r="A883" s="167"/>
      <c r="B883" s="167"/>
      <c r="C883" s="167"/>
      <c r="D883" s="167"/>
      <c r="E883" s="167"/>
      <c r="F883" s="167"/>
      <c r="G883" s="167"/>
      <c r="H883" s="167"/>
      <c r="I883" s="167"/>
      <c r="J883" s="167"/>
      <c r="K883" s="167"/>
      <c r="L883" s="167"/>
      <c r="M883" s="167"/>
    </row>
    <row r="884" spans="1:13" x14ac:dyDescent="0.25">
      <c r="A884" s="167"/>
      <c r="B884" s="167"/>
      <c r="C884" s="167"/>
      <c r="D884" s="167"/>
      <c r="E884" s="167"/>
      <c r="F884" s="167"/>
      <c r="G884" s="167"/>
      <c r="H884" s="167"/>
      <c r="I884" s="167"/>
      <c r="J884" s="167"/>
      <c r="K884" s="167"/>
      <c r="L884" s="167"/>
      <c r="M884" s="167"/>
    </row>
    <row r="885" spans="1:13" x14ac:dyDescent="0.25">
      <c r="A885" s="167"/>
      <c r="B885" s="167"/>
      <c r="C885" s="167"/>
      <c r="D885" s="167"/>
      <c r="E885" s="167"/>
      <c r="F885" s="167"/>
      <c r="G885" s="167"/>
      <c r="H885" s="167"/>
      <c r="I885" s="167"/>
      <c r="J885" s="167"/>
      <c r="K885" s="167"/>
      <c r="L885" s="167"/>
      <c r="M885" s="167"/>
    </row>
    <row r="886" spans="1:13" x14ac:dyDescent="0.25">
      <c r="A886" s="167"/>
      <c r="B886" s="167"/>
      <c r="C886" s="167"/>
      <c r="D886" s="167"/>
      <c r="E886" s="167"/>
      <c r="F886" s="167"/>
      <c r="G886" s="167"/>
      <c r="H886" s="167"/>
      <c r="I886" s="167"/>
      <c r="J886" s="167"/>
      <c r="K886" s="167"/>
      <c r="L886" s="167"/>
      <c r="M886" s="167"/>
    </row>
    <row r="887" spans="1:13" x14ac:dyDescent="0.25">
      <c r="A887" s="167"/>
      <c r="B887" s="167"/>
      <c r="C887" s="167"/>
      <c r="D887" s="167"/>
      <c r="E887" s="167"/>
      <c r="F887" s="167"/>
      <c r="G887" s="167"/>
      <c r="H887" s="167"/>
      <c r="I887" s="167"/>
      <c r="J887" s="167"/>
      <c r="K887" s="167"/>
      <c r="L887" s="167"/>
      <c r="M887" s="167"/>
    </row>
    <row r="888" spans="1:13" x14ac:dyDescent="0.25">
      <c r="A888" s="167"/>
      <c r="B888" s="167"/>
      <c r="C888" s="167"/>
      <c r="D888" s="167"/>
      <c r="E888" s="167"/>
      <c r="F888" s="167"/>
      <c r="G888" s="167"/>
      <c r="H888" s="167"/>
      <c r="I888" s="167"/>
      <c r="J888" s="167"/>
      <c r="K888" s="167"/>
      <c r="L888" s="167"/>
      <c r="M888" s="167"/>
    </row>
    <row r="889" spans="1:13" x14ac:dyDescent="0.25">
      <c r="A889" s="167"/>
      <c r="B889" s="167"/>
      <c r="C889" s="167"/>
      <c r="D889" s="167"/>
      <c r="E889" s="167"/>
      <c r="F889" s="167"/>
      <c r="G889" s="167"/>
      <c r="H889" s="167"/>
      <c r="I889" s="167"/>
      <c r="J889" s="167"/>
      <c r="K889" s="167"/>
      <c r="L889" s="167"/>
      <c r="M889" s="167"/>
    </row>
    <row r="890" spans="1:13" x14ac:dyDescent="0.25">
      <c r="A890" s="167"/>
      <c r="B890" s="167"/>
      <c r="C890" s="167"/>
      <c r="D890" s="167"/>
      <c r="E890" s="167"/>
      <c r="F890" s="167"/>
      <c r="G890" s="167"/>
      <c r="H890" s="167"/>
      <c r="I890" s="167"/>
      <c r="J890" s="167"/>
      <c r="K890" s="167"/>
      <c r="L890" s="167"/>
      <c r="M890" s="167"/>
    </row>
    <row r="891" spans="1:13" x14ac:dyDescent="0.25">
      <c r="A891" s="167"/>
      <c r="B891" s="167"/>
      <c r="C891" s="167"/>
      <c r="D891" s="167"/>
      <c r="E891" s="167"/>
      <c r="F891" s="167"/>
      <c r="G891" s="167"/>
      <c r="H891" s="167"/>
      <c r="I891" s="167"/>
      <c r="J891" s="167"/>
      <c r="K891" s="167"/>
      <c r="L891" s="167"/>
      <c r="M891" s="167"/>
    </row>
    <row r="892" spans="1:13" x14ac:dyDescent="0.25">
      <c r="A892" s="167"/>
      <c r="B892" s="167"/>
      <c r="C892" s="167"/>
      <c r="D892" s="167"/>
      <c r="E892" s="167"/>
      <c r="F892" s="167"/>
      <c r="G892" s="167"/>
      <c r="H892" s="167"/>
      <c r="I892" s="167"/>
      <c r="J892" s="167"/>
      <c r="K892" s="167"/>
      <c r="L892" s="167"/>
      <c r="M892" s="167"/>
    </row>
    <row r="893" spans="1:13" x14ac:dyDescent="0.25">
      <c r="A893" s="167"/>
      <c r="B893" s="167"/>
      <c r="C893" s="167"/>
      <c r="D893" s="167"/>
      <c r="E893" s="167"/>
      <c r="F893" s="167"/>
      <c r="G893" s="167"/>
      <c r="H893" s="167"/>
      <c r="I893" s="167"/>
      <c r="J893" s="167"/>
      <c r="K893" s="167"/>
      <c r="L893" s="167"/>
      <c r="M893" s="167"/>
    </row>
    <row r="894" spans="1:13" x14ac:dyDescent="0.25">
      <c r="A894" s="167"/>
      <c r="B894" s="167"/>
      <c r="C894" s="167"/>
      <c r="D894" s="167"/>
      <c r="E894" s="167"/>
      <c r="F894" s="167"/>
      <c r="G894" s="167"/>
      <c r="H894" s="167"/>
      <c r="I894" s="167"/>
      <c r="J894" s="167"/>
      <c r="K894" s="167"/>
      <c r="L894" s="167"/>
      <c r="M894" s="167"/>
    </row>
    <row r="895" spans="1:13" x14ac:dyDescent="0.25">
      <c r="A895" s="167"/>
      <c r="B895" s="167"/>
      <c r="C895" s="167"/>
      <c r="D895" s="167"/>
      <c r="E895" s="167"/>
      <c r="F895" s="167"/>
      <c r="G895" s="167"/>
      <c r="H895" s="167"/>
      <c r="I895" s="167"/>
      <c r="J895" s="167"/>
      <c r="K895" s="167"/>
      <c r="L895" s="167"/>
      <c r="M895" s="167"/>
    </row>
    <row r="896" spans="1:13" x14ac:dyDescent="0.25">
      <c r="A896" s="167"/>
      <c r="B896" s="167"/>
      <c r="C896" s="167"/>
      <c r="D896" s="167"/>
      <c r="E896" s="167"/>
      <c r="F896" s="167"/>
      <c r="G896" s="167"/>
      <c r="H896" s="167"/>
      <c r="I896" s="167"/>
      <c r="J896" s="167"/>
      <c r="K896" s="167"/>
      <c r="L896" s="167"/>
      <c r="M896" s="167"/>
    </row>
    <row r="897" spans="1:13" x14ac:dyDescent="0.25">
      <c r="A897" s="167"/>
      <c r="B897" s="167"/>
      <c r="C897" s="167"/>
      <c r="D897" s="167"/>
      <c r="E897" s="167"/>
      <c r="F897" s="167"/>
      <c r="G897" s="167"/>
      <c r="H897" s="167"/>
      <c r="I897" s="167"/>
      <c r="J897" s="167"/>
      <c r="K897" s="167"/>
      <c r="L897" s="167"/>
      <c r="M897" s="167"/>
    </row>
    <row r="898" spans="1:13" x14ac:dyDescent="0.25">
      <c r="A898" s="167"/>
      <c r="B898" s="167"/>
      <c r="C898" s="167"/>
      <c r="D898" s="167"/>
      <c r="E898" s="167"/>
      <c r="F898" s="167"/>
      <c r="G898" s="167"/>
      <c r="H898" s="167"/>
      <c r="I898" s="167"/>
      <c r="J898" s="167"/>
      <c r="K898" s="167"/>
      <c r="L898" s="167"/>
      <c r="M898" s="167"/>
    </row>
    <row r="899" spans="1:13" x14ac:dyDescent="0.25">
      <c r="A899" s="167"/>
      <c r="B899" s="167"/>
      <c r="C899" s="167"/>
      <c r="D899" s="167"/>
      <c r="E899" s="167"/>
      <c r="F899" s="167"/>
      <c r="G899" s="167"/>
      <c r="H899" s="167"/>
      <c r="I899" s="167"/>
      <c r="J899" s="167"/>
      <c r="K899" s="167"/>
      <c r="L899" s="167"/>
      <c r="M899" s="167"/>
    </row>
    <row r="900" spans="1:13" x14ac:dyDescent="0.25">
      <c r="A900" s="167"/>
      <c r="B900" s="167"/>
      <c r="C900" s="167"/>
      <c r="D900" s="167"/>
      <c r="E900" s="167"/>
      <c r="F900" s="167"/>
      <c r="G900" s="167"/>
      <c r="H900" s="167"/>
      <c r="I900" s="167"/>
      <c r="J900" s="167"/>
      <c r="K900" s="167"/>
      <c r="L900" s="167"/>
      <c r="M900" s="167"/>
    </row>
    <row r="901" spans="1:13" x14ac:dyDescent="0.25">
      <c r="A901" s="167"/>
      <c r="B901" s="167"/>
      <c r="C901" s="167"/>
      <c r="D901" s="167"/>
      <c r="E901" s="167"/>
      <c r="F901" s="167"/>
      <c r="G901" s="167"/>
      <c r="H901" s="167"/>
      <c r="I901" s="167"/>
      <c r="J901" s="167"/>
      <c r="K901" s="167"/>
      <c r="L901" s="167"/>
      <c r="M901" s="167"/>
    </row>
    <row r="902" spans="1:13" x14ac:dyDescent="0.25">
      <c r="A902" s="167"/>
      <c r="B902" s="167"/>
      <c r="C902" s="167"/>
      <c r="D902" s="167"/>
      <c r="E902" s="167"/>
      <c r="F902" s="167"/>
      <c r="G902" s="167"/>
      <c r="H902" s="167"/>
      <c r="I902" s="167"/>
      <c r="J902" s="167"/>
      <c r="K902" s="167"/>
      <c r="L902" s="167"/>
      <c r="M902" s="167"/>
    </row>
    <row r="903" spans="1:13" x14ac:dyDescent="0.25">
      <c r="A903" s="167"/>
      <c r="B903" s="167"/>
      <c r="C903" s="167"/>
      <c r="D903" s="167"/>
      <c r="E903" s="167"/>
      <c r="F903" s="167"/>
      <c r="G903" s="167"/>
      <c r="H903" s="167"/>
      <c r="I903" s="167"/>
      <c r="J903" s="167"/>
      <c r="K903" s="167"/>
      <c r="L903" s="167"/>
      <c r="M903" s="167"/>
    </row>
    <row r="904" spans="1:13" x14ac:dyDescent="0.25">
      <c r="A904" s="167"/>
      <c r="B904" s="167"/>
      <c r="C904" s="167"/>
      <c r="D904" s="167"/>
      <c r="E904" s="167"/>
      <c r="F904" s="167"/>
      <c r="G904" s="167"/>
      <c r="H904" s="167"/>
      <c r="I904" s="167"/>
      <c r="J904" s="167"/>
      <c r="K904" s="167"/>
      <c r="L904" s="167"/>
      <c r="M904" s="167"/>
    </row>
    <row r="905" spans="1:13" x14ac:dyDescent="0.25">
      <c r="A905" s="167"/>
      <c r="B905" s="167"/>
      <c r="C905" s="167"/>
      <c r="D905" s="167"/>
      <c r="E905" s="167"/>
      <c r="F905" s="167"/>
      <c r="G905" s="167"/>
      <c r="H905" s="167"/>
      <c r="I905" s="167"/>
      <c r="J905" s="167"/>
      <c r="K905" s="167"/>
      <c r="L905" s="167"/>
      <c r="M905" s="167"/>
    </row>
    <row r="906" spans="1:13" x14ac:dyDescent="0.25">
      <c r="A906" s="167"/>
      <c r="B906" s="167"/>
      <c r="C906" s="167"/>
      <c r="D906" s="167"/>
      <c r="E906" s="167"/>
      <c r="F906" s="167"/>
      <c r="G906" s="167"/>
      <c r="H906" s="167"/>
      <c r="I906" s="167"/>
      <c r="J906" s="167"/>
      <c r="K906" s="167"/>
      <c r="L906" s="167"/>
      <c r="M906" s="167"/>
    </row>
    <row r="907" spans="1:13" x14ac:dyDescent="0.25">
      <c r="A907" s="167"/>
      <c r="B907" s="167"/>
      <c r="C907" s="167"/>
      <c r="D907" s="167"/>
      <c r="E907" s="167"/>
      <c r="F907" s="167"/>
      <c r="G907" s="167"/>
      <c r="H907" s="167"/>
      <c r="I907" s="167"/>
      <c r="J907" s="167"/>
      <c r="K907" s="167"/>
      <c r="L907" s="167"/>
      <c r="M907" s="167"/>
    </row>
    <row r="908" spans="1:13" x14ac:dyDescent="0.25">
      <c r="A908" s="167"/>
      <c r="B908" s="167"/>
      <c r="C908" s="167"/>
      <c r="D908" s="167"/>
      <c r="E908" s="167"/>
      <c r="F908" s="167"/>
      <c r="G908" s="167"/>
      <c r="H908" s="167"/>
      <c r="I908" s="167"/>
      <c r="J908" s="167"/>
      <c r="K908" s="167"/>
      <c r="L908" s="167"/>
      <c r="M908" s="167"/>
    </row>
    <row r="909" spans="1:13" x14ac:dyDescent="0.25">
      <c r="A909" s="167"/>
      <c r="B909" s="167"/>
      <c r="C909" s="167"/>
      <c r="D909" s="167"/>
      <c r="E909" s="167"/>
      <c r="F909" s="167"/>
      <c r="G909" s="167"/>
      <c r="H909" s="167"/>
      <c r="I909" s="167"/>
      <c r="J909" s="167"/>
      <c r="K909" s="167"/>
      <c r="L909" s="167"/>
      <c r="M909" s="167"/>
    </row>
    <row r="910" spans="1:13" x14ac:dyDescent="0.25">
      <c r="A910" s="167"/>
      <c r="B910" s="167"/>
      <c r="C910" s="167"/>
      <c r="D910" s="167"/>
      <c r="E910" s="167"/>
      <c r="F910" s="167"/>
      <c r="G910" s="167"/>
      <c r="H910" s="167"/>
      <c r="I910" s="167"/>
      <c r="J910" s="167"/>
      <c r="K910" s="167"/>
      <c r="L910" s="167"/>
      <c r="M910" s="167"/>
    </row>
    <row r="911" spans="1:13" x14ac:dyDescent="0.25">
      <c r="A911" s="167"/>
      <c r="B911" s="167"/>
      <c r="C911" s="167"/>
      <c r="D911" s="167"/>
      <c r="E911" s="167"/>
      <c r="F911" s="167"/>
      <c r="G911" s="167"/>
      <c r="H911" s="167"/>
      <c r="I911" s="167"/>
      <c r="J911" s="167"/>
      <c r="K911" s="167"/>
      <c r="L911" s="167"/>
      <c r="M911" s="167"/>
    </row>
    <row r="912" spans="1:13" x14ac:dyDescent="0.25">
      <c r="A912" s="167"/>
      <c r="B912" s="167"/>
      <c r="C912" s="167"/>
      <c r="D912" s="167"/>
      <c r="E912" s="167"/>
      <c r="F912" s="167"/>
      <c r="G912" s="167"/>
      <c r="H912" s="167"/>
      <c r="I912" s="167"/>
      <c r="J912" s="167"/>
      <c r="K912" s="167"/>
      <c r="L912" s="167"/>
      <c r="M912" s="167"/>
    </row>
    <row r="913" spans="1:13" x14ac:dyDescent="0.25">
      <c r="A913" s="167"/>
      <c r="B913" s="167"/>
      <c r="C913" s="167"/>
      <c r="D913" s="167"/>
      <c r="E913" s="167"/>
      <c r="F913" s="167"/>
      <c r="G913" s="167"/>
      <c r="H913" s="167"/>
      <c r="I913" s="167"/>
      <c r="J913" s="167"/>
      <c r="K913" s="167"/>
      <c r="L913" s="167"/>
      <c r="M913" s="167"/>
    </row>
    <row r="914" spans="1:13" x14ac:dyDescent="0.25">
      <c r="A914" s="167"/>
      <c r="B914" s="167"/>
      <c r="C914" s="167"/>
      <c r="D914" s="167"/>
      <c r="E914" s="167"/>
      <c r="F914" s="167"/>
      <c r="G914" s="167"/>
      <c r="H914" s="167"/>
      <c r="I914" s="167"/>
      <c r="J914" s="167"/>
      <c r="K914" s="167"/>
      <c r="L914" s="167"/>
      <c r="M914" s="167"/>
    </row>
    <row r="915" spans="1:13" x14ac:dyDescent="0.25">
      <c r="A915" s="167"/>
      <c r="B915" s="167"/>
      <c r="C915" s="167"/>
      <c r="D915" s="167"/>
      <c r="E915" s="167"/>
      <c r="F915" s="167"/>
      <c r="G915" s="167"/>
      <c r="H915" s="167"/>
      <c r="I915" s="167"/>
      <c r="J915" s="167"/>
      <c r="K915" s="167"/>
      <c r="L915" s="167"/>
      <c r="M915" s="167"/>
    </row>
    <row r="916" spans="1:13" x14ac:dyDescent="0.25">
      <c r="A916" s="167"/>
      <c r="B916" s="167"/>
      <c r="C916" s="167"/>
      <c r="D916" s="167"/>
      <c r="E916" s="167"/>
      <c r="F916" s="167"/>
      <c r="G916" s="167"/>
      <c r="H916" s="167"/>
      <c r="I916" s="167"/>
      <c r="J916" s="167"/>
      <c r="K916" s="167"/>
      <c r="L916" s="167"/>
      <c r="M916" s="167"/>
    </row>
    <row r="917" spans="1:13" x14ac:dyDescent="0.25">
      <c r="A917" s="167"/>
      <c r="B917" s="167"/>
      <c r="C917" s="167"/>
      <c r="D917" s="167"/>
      <c r="E917" s="167"/>
      <c r="F917" s="167"/>
      <c r="G917" s="167"/>
      <c r="H917" s="167"/>
      <c r="I917" s="167"/>
      <c r="J917" s="167"/>
      <c r="K917" s="167"/>
      <c r="L917" s="167"/>
      <c r="M917" s="167"/>
    </row>
    <row r="918" spans="1:13" x14ac:dyDescent="0.25">
      <c r="A918" s="167"/>
      <c r="B918" s="167"/>
      <c r="C918" s="167"/>
      <c r="D918" s="167"/>
      <c r="E918" s="167"/>
      <c r="F918" s="167"/>
      <c r="G918" s="167"/>
      <c r="H918" s="167"/>
      <c r="I918" s="167"/>
      <c r="J918" s="167"/>
      <c r="K918" s="167"/>
      <c r="L918" s="167"/>
      <c r="M918" s="167"/>
    </row>
    <row r="919" spans="1:13" x14ac:dyDescent="0.25">
      <c r="A919" s="167"/>
      <c r="B919" s="167"/>
      <c r="C919" s="167"/>
      <c r="D919" s="167"/>
      <c r="E919" s="167"/>
      <c r="F919" s="167"/>
      <c r="G919" s="167"/>
      <c r="H919" s="167"/>
      <c r="I919" s="167"/>
      <c r="J919" s="167"/>
      <c r="K919" s="167"/>
      <c r="L919" s="167"/>
      <c r="M919" s="167"/>
    </row>
    <row r="920" spans="1:13" x14ac:dyDescent="0.25">
      <c r="A920" s="167"/>
      <c r="B920" s="167"/>
      <c r="C920" s="167"/>
      <c r="D920" s="167"/>
      <c r="E920" s="167"/>
      <c r="F920" s="167"/>
      <c r="G920" s="167"/>
      <c r="H920" s="167"/>
      <c r="I920" s="167"/>
      <c r="J920" s="167"/>
      <c r="K920" s="167"/>
      <c r="L920" s="167"/>
      <c r="M920" s="167"/>
    </row>
    <row r="921" spans="1:13" x14ac:dyDescent="0.25">
      <c r="A921" s="167"/>
      <c r="B921" s="167"/>
      <c r="C921" s="167"/>
      <c r="D921" s="167"/>
      <c r="E921" s="167"/>
      <c r="F921" s="167"/>
      <c r="G921" s="167"/>
      <c r="H921" s="167"/>
      <c r="I921" s="167"/>
      <c r="J921" s="167"/>
      <c r="K921" s="167"/>
      <c r="L921" s="167"/>
      <c r="M921" s="167"/>
    </row>
    <row r="922" spans="1:13" x14ac:dyDescent="0.25">
      <c r="A922" s="167"/>
      <c r="B922" s="167"/>
      <c r="C922" s="167"/>
      <c r="D922" s="167"/>
      <c r="E922" s="167"/>
      <c r="F922" s="167"/>
      <c r="G922" s="167"/>
      <c r="H922" s="167"/>
      <c r="I922" s="167"/>
      <c r="J922" s="167"/>
      <c r="K922" s="167"/>
      <c r="L922" s="167"/>
      <c r="M922" s="167"/>
    </row>
    <row r="923" spans="1:13" x14ac:dyDescent="0.25">
      <c r="A923" s="167"/>
      <c r="B923" s="167"/>
      <c r="C923" s="167"/>
      <c r="D923" s="167"/>
      <c r="E923" s="167"/>
      <c r="F923" s="167"/>
      <c r="G923" s="167"/>
      <c r="H923" s="167"/>
      <c r="I923" s="167"/>
      <c r="J923" s="167"/>
      <c r="K923" s="167"/>
      <c r="L923" s="167"/>
      <c r="M923" s="167"/>
    </row>
    <row r="924" spans="1:13" x14ac:dyDescent="0.25">
      <c r="A924" s="167"/>
      <c r="B924" s="167"/>
      <c r="C924" s="167"/>
      <c r="D924" s="167"/>
      <c r="E924" s="167"/>
      <c r="F924" s="167"/>
      <c r="G924" s="167"/>
      <c r="H924" s="167"/>
      <c r="I924" s="167"/>
      <c r="J924" s="167"/>
      <c r="K924" s="167"/>
      <c r="L924" s="167"/>
      <c r="M924" s="167"/>
    </row>
    <row r="925" spans="1:13" x14ac:dyDescent="0.25">
      <c r="A925" s="167"/>
      <c r="B925" s="167"/>
      <c r="C925" s="167"/>
      <c r="D925" s="167"/>
      <c r="E925" s="167"/>
      <c r="F925" s="167"/>
      <c r="G925" s="167"/>
      <c r="H925" s="167"/>
      <c r="I925" s="167"/>
      <c r="J925" s="167"/>
      <c r="K925" s="167"/>
      <c r="L925" s="167"/>
      <c r="M925" s="167"/>
    </row>
    <row r="926" spans="1:13" x14ac:dyDescent="0.25">
      <c r="A926" s="167"/>
      <c r="B926" s="167"/>
      <c r="C926" s="167"/>
      <c r="D926" s="167"/>
      <c r="E926" s="167"/>
      <c r="F926" s="167"/>
      <c r="G926" s="167"/>
      <c r="H926" s="167"/>
      <c r="I926" s="167"/>
      <c r="J926" s="167"/>
      <c r="K926" s="167"/>
      <c r="L926" s="167"/>
      <c r="M926" s="167"/>
    </row>
    <row r="927" spans="1:13" x14ac:dyDescent="0.25">
      <c r="A927" s="167"/>
      <c r="B927" s="167"/>
      <c r="C927" s="167"/>
      <c r="D927" s="167"/>
      <c r="E927" s="167"/>
      <c r="F927" s="167"/>
      <c r="G927" s="167"/>
      <c r="H927" s="167"/>
      <c r="I927" s="167"/>
      <c r="J927" s="167"/>
      <c r="K927" s="167"/>
      <c r="L927" s="167"/>
      <c r="M927" s="167"/>
    </row>
    <row r="928" spans="1:13" x14ac:dyDescent="0.25">
      <c r="A928" s="167"/>
      <c r="B928" s="167"/>
      <c r="C928" s="167"/>
      <c r="D928" s="167"/>
      <c r="E928" s="167"/>
      <c r="F928" s="167"/>
      <c r="G928" s="167"/>
      <c r="H928" s="167"/>
      <c r="I928" s="167"/>
      <c r="J928" s="167"/>
      <c r="K928" s="167"/>
      <c r="L928" s="167"/>
      <c r="M928" s="167"/>
    </row>
    <row r="929" spans="1:13" x14ac:dyDescent="0.25">
      <c r="A929" s="167"/>
      <c r="B929" s="167"/>
      <c r="C929" s="167"/>
      <c r="D929" s="167"/>
      <c r="E929" s="167"/>
      <c r="F929" s="167"/>
      <c r="G929" s="167"/>
      <c r="H929" s="167"/>
      <c r="I929" s="167"/>
      <c r="J929" s="167"/>
      <c r="K929" s="167"/>
      <c r="L929" s="167"/>
      <c r="M929" s="167"/>
    </row>
    <row r="930" spans="1:13" x14ac:dyDescent="0.25">
      <c r="A930" s="167"/>
      <c r="B930" s="167"/>
      <c r="C930" s="167"/>
      <c r="D930" s="167"/>
      <c r="E930" s="167"/>
      <c r="F930" s="167"/>
      <c r="G930" s="167"/>
      <c r="H930" s="167"/>
      <c r="I930" s="167"/>
      <c r="J930" s="167"/>
      <c r="K930" s="167"/>
      <c r="L930" s="167"/>
      <c r="M930" s="167"/>
    </row>
    <row r="931" spans="1:13" x14ac:dyDescent="0.25">
      <c r="A931" s="167"/>
      <c r="B931" s="167"/>
      <c r="C931" s="167"/>
      <c r="D931" s="167"/>
      <c r="E931" s="167"/>
      <c r="F931" s="167"/>
      <c r="G931" s="167"/>
      <c r="H931" s="167"/>
      <c r="I931" s="167"/>
      <c r="J931" s="167"/>
      <c r="K931" s="167"/>
      <c r="L931" s="167"/>
      <c r="M931" s="167"/>
    </row>
    <row r="932" spans="1:13" x14ac:dyDescent="0.25">
      <c r="A932" s="167"/>
      <c r="B932" s="167"/>
      <c r="C932" s="167"/>
      <c r="D932" s="167"/>
      <c r="E932" s="167"/>
      <c r="F932" s="167"/>
      <c r="G932" s="167"/>
      <c r="H932" s="167"/>
      <c r="I932" s="167"/>
      <c r="J932" s="167"/>
      <c r="K932" s="167"/>
      <c r="L932" s="167"/>
      <c r="M932" s="167"/>
    </row>
    <row r="933" spans="1:13" x14ac:dyDescent="0.25">
      <c r="A933" s="167"/>
      <c r="B933" s="167"/>
      <c r="C933" s="167"/>
      <c r="D933" s="167"/>
      <c r="E933" s="167"/>
      <c r="F933" s="167"/>
      <c r="G933" s="167"/>
      <c r="H933" s="167"/>
      <c r="I933" s="167"/>
      <c r="J933" s="167"/>
      <c r="K933" s="167"/>
      <c r="L933" s="167"/>
      <c r="M933" s="167"/>
    </row>
    <row r="934" spans="1:13" x14ac:dyDescent="0.25">
      <c r="A934" s="167"/>
      <c r="B934" s="167"/>
      <c r="C934" s="167"/>
      <c r="D934" s="167"/>
      <c r="E934" s="167"/>
      <c r="F934" s="167"/>
      <c r="G934" s="167"/>
      <c r="H934" s="167"/>
      <c r="I934" s="167"/>
      <c r="J934" s="167"/>
      <c r="K934" s="167"/>
      <c r="L934" s="167"/>
      <c r="M934" s="167"/>
    </row>
    <row r="935" spans="1:13" x14ac:dyDescent="0.25">
      <c r="A935" s="167"/>
      <c r="B935" s="167"/>
      <c r="C935" s="167"/>
      <c r="D935" s="167"/>
      <c r="E935" s="167"/>
      <c r="F935" s="167"/>
      <c r="G935" s="167"/>
      <c r="H935" s="167"/>
      <c r="I935" s="167"/>
      <c r="J935" s="167"/>
      <c r="K935" s="167"/>
      <c r="L935" s="167"/>
      <c r="M935" s="167"/>
    </row>
    <row r="936" spans="1:13" x14ac:dyDescent="0.25">
      <c r="A936" s="167"/>
      <c r="B936" s="167"/>
      <c r="C936" s="167"/>
      <c r="D936" s="167"/>
      <c r="E936" s="167"/>
      <c r="F936" s="167"/>
      <c r="G936" s="167"/>
      <c r="H936" s="167"/>
      <c r="I936" s="167"/>
      <c r="J936" s="167"/>
      <c r="K936" s="167"/>
      <c r="L936" s="167"/>
      <c r="M936" s="167"/>
    </row>
    <row r="937" spans="1:13" x14ac:dyDescent="0.25">
      <c r="A937" s="167"/>
      <c r="B937" s="167"/>
      <c r="C937" s="167"/>
      <c r="D937" s="167"/>
      <c r="E937" s="167"/>
      <c r="F937" s="167"/>
      <c r="G937" s="167"/>
      <c r="H937" s="167"/>
      <c r="I937" s="167"/>
      <c r="J937" s="167"/>
      <c r="K937" s="167"/>
      <c r="L937" s="167"/>
      <c r="M937" s="167"/>
    </row>
    <row r="938" spans="1:13" x14ac:dyDescent="0.25">
      <c r="A938" s="167"/>
      <c r="B938" s="167"/>
      <c r="C938" s="167"/>
      <c r="D938" s="167"/>
      <c r="E938" s="167"/>
      <c r="F938" s="167"/>
      <c r="G938" s="167"/>
      <c r="H938" s="167"/>
      <c r="I938" s="167"/>
      <c r="J938" s="167"/>
      <c r="K938" s="167"/>
      <c r="L938" s="167"/>
      <c r="M938" s="167"/>
    </row>
    <row r="939" spans="1:13" x14ac:dyDescent="0.25">
      <c r="A939" s="167"/>
      <c r="B939" s="167"/>
      <c r="C939" s="167"/>
      <c r="D939" s="167"/>
      <c r="E939" s="167"/>
      <c r="F939" s="167"/>
      <c r="G939" s="167"/>
      <c r="H939" s="167"/>
      <c r="I939" s="167"/>
      <c r="J939" s="167"/>
      <c r="K939" s="167"/>
      <c r="L939" s="167"/>
      <c r="M939" s="167"/>
    </row>
    <row r="940" spans="1:13" x14ac:dyDescent="0.25">
      <c r="A940" s="167"/>
      <c r="B940" s="167"/>
      <c r="C940" s="167"/>
      <c r="D940" s="167"/>
      <c r="E940" s="167"/>
      <c r="F940" s="167"/>
      <c r="G940" s="167"/>
      <c r="H940" s="167"/>
      <c r="I940" s="167"/>
      <c r="J940" s="167"/>
      <c r="K940" s="167"/>
      <c r="L940" s="167"/>
      <c r="M940" s="167"/>
    </row>
    <row r="941" spans="1:13" x14ac:dyDescent="0.25">
      <c r="A941" s="167"/>
      <c r="B941" s="167"/>
      <c r="C941" s="167"/>
      <c r="D941" s="167"/>
      <c r="E941" s="167"/>
      <c r="F941" s="167"/>
      <c r="G941" s="167"/>
      <c r="H941" s="167"/>
      <c r="I941" s="167"/>
      <c r="J941" s="167"/>
      <c r="K941" s="167"/>
      <c r="L941" s="167"/>
      <c r="M941" s="167"/>
    </row>
    <row r="942" spans="1:13" x14ac:dyDescent="0.25">
      <c r="A942" s="167"/>
      <c r="B942" s="167"/>
      <c r="C942" s="167"/>
      <c r="D942" s="167"/>
      <c r="E942" s="167"/>
      <c r="F942" s="167"/>
      <c r="G942" s="167"/>
      <c r="H942" s="167"/>
      <c r="I942" s="167"/>
      <c r="J942" s="167"/>
      <c r="K942" s="167"/>
      <c r="L942" s="167"/>
      <c r="M942" s="167"/>
    </row>
    <row r="943" spans="1:13" x14ac:dyDescent="0.25">
      <c r="A943" s="167"/>
      <c r="B943" s="167"/>
      <c r="C943" s="167"/>
      <c r="D943" s="167"/>
      <c r="E943" s="167"/>
      <c r="F943" s="167"/>
      <c r="G943" s="167"/>
      <c r="H943" s="167"/>
      <c r="I943" s="167"/>
      <c r="J943" s="167"/>
      <c r="K943" s="167"/>
      <c r="L943" s="167"/>
      <c r="M943" s="167"/>
    </row>
    <row r="944" spans="1:13" x14ac:dyDescent="0.25">
      <c r="A944" s="167"/>
      <c r="B944" s="167"/>
      <c r="C944" s="167"/>
      <c r="D944" s="167"/>
      <c r="E944" s="167"/>
      <c r="F944" s="167"/>
      <c r="G944" s="167"/>
      <c r="H944" s="167"/>
      <c r="I944" s="167"/>
      <c r="J944" s="167"/>
      <c r="K944" s="167"/>
      <c r="L944" s="167"/>
      <c r="M944" s="167"/>
    </row>
    <row r="945" spans="1:13" x14ac:dyDescent="0.25">
      <c r="A945" s="167"/>
      <c r="B945" s="167"/>
      <c r="C945" s="167"/>
      <c r="D945" s="167"/>
      <c r="E945" s="167"/>
      <c r="F945" s="167"/>
      <c r="G945" s="167"/>
      <c r="H945" s="167"/>
      <c r="I945" s="167"/>
      <c r="J945" s="167"/>
      <c r="K945" s="167"/>
      <c r="L945" s="167"/>
      <c r="M945" s="167"/>
    </row>
    <row r="946" spans="1:13" x14ac:dyDescent="0.25">
      <c r="A946" s="167"/>
      <c r="B946" s="167"/>
      <c r="C946" s="167"/>
      <c r="D946" s="167"/>
      <c r="E946" s="167"/>
      <c r="F946" s="167"/>
      <c r="G946" s="167"/>
      <c r="H946" s="167"/>
      <c r="I946" s="167"/>
      <c r="J946" s="167"/>
      <c r="K946" s="167"/>
      <c r="L946" s="167"/>
      <c r="M946" s="167"/>
    </row>
    <row r="947" spans="1:13" x14ac:dyDescent="0.25">
      <c r="A947" s="167"/>
      <c r="B947" s="167"/>
      <c r="C947" s="167"/>
      <c r="D947" s="167"/>
      <c r="E947" s="167"/>
      <c r="F947" s="167"/>
      <c r="G947" s="167"/>
      <c r="H947" s="167"/>
      <c r="I947" s="167"/>
      <c r="J947" s="167"/>
      <c r="K947" s="167"/>
      <c r="L947" s="167"/>
      <c r="M947" s="167"/>
    </row>
    <row r="948" spans="1:13" x14ac:dyDescent="0.25">
      <c r="A948" s="167"/>
      <c r="B948" s="167"/>
      <c r="C948" s="167"/>
      <c r="D948" s="167"/>
      <c r="E948" s="167"/>
      <c r="F948" s="167"/>
      <c r="G948" s="167"/>
      <c r="H948" s="167"/>
      <c r="I948" s="167"/>
      <c r="J948" s="167"/>
      <c r="K948" s="167"/>
      <c r="L948" s="167"/>
      <c r="M948" s="167"/>
    </row>
    <row r="949" spans="1:13" x14ac:dyDescent="0.25">
      <c r="A949" s="167"/>
      <c r="B949" s="167"/>
      <c r="C949" s="167"/>
      <c r="D949" s="167"/>
      <c r="E949" s="167"/>
      <c r="F949" s="167"/>
      <c r="G949" s="167"/>
      <c r="H949" s="167"/>
      <c r="I949" s="167"/>
      <c r="J949" s="167"/>
      <c r="K949" s="167"/>
      <c r="L949" s="167"/>
      <c r="M949" s="167"/>
    </row>
    <row r="950" spans="1:13" x14ac:dyDescent="0.25">
      <c r="A950" s="167"/>
      <c r="B950" s="167"/>
      <c r="C950" s="167"/>
      <c r="D950" s="167"/>
      <c r="E950" s="167"/>
      <c r="F950" s="167"/>
      <c r="G950" s="167"/>
      <c r="H950" s="167"/>
      <c r="I950" s="167"/>
      <c r="J950" s="167"/>
      <c r="K950" s="167"/>
      <c r="L950" s="167"/>
      <c r="M950" s="167"/>
    </row>
    <row r="951" spans="1:13" x14ac:dyDescent="0.25">
      <c r="A951" s="167"/>
      <c r="B951" s="167"/>
      <c r="C951" s="167"/>
      <c r="D951" s="167"/>
      <c r="E951" s="167"/>
      <c r="F951" s="167"/>
      <c r="G951" s="167"/>
      <c r="H951" s="167"/>
      <c r="I951" s="167"/>
      <c r="J951" s="167"/>
      <c r="K951" s="167"/>
      <c r="L951" s="167"/>
      <c r="M951" s="167"/>
    </row>
    <row r="952" spans="1:13" x14ac:dyDescent="0.25">
      <c r="A952" s="167"/>
      <c r="B952" s="167"/>
      <c r="C952" s="167"/>
      <c r="D952" s="167"/>
      <c r="E952" s="167"/>
      <c r="F952" s="167"/>
      <c r="G952" s="167"/>
      <c r="H952" s="167"/>
      <c r="I952" s="167"/>
      <c r="J952" s="167"/>
      <c r="K952" s="167"/>
      <c r="L952" s="167"/>
      <c r="M952" s="167"/>
    </row>
    <row r="953" spans="1:13" x14ac:dyDescent="0.25">
      <c r="A953" s="167"/>
      <c r="B953" s="167"/>
      <c r="C953" s="167"/>
      <c r="D953" s="167"/>
      <c r="E953" s="167"/>
      <c r="F953" s="167"/>
      <c r="G953" s="167"/>
      <c r="H953" s="167"/>
      <c r="I953" s="167"/>
      <c r="J953" s="167"/>
      <c r="K953" s="167"/>
      <c r="L953" s="167"/>
      <c r="M953" s="167"/>
    </row>
    <row r="954" spans="1:13" x14ac:dyDescent="0.25">
      <c r="A954" s="167"/>
      <c r="B954" s="167"/>
      <c r="C954" s="167"/>
      <c r="D954" s="167"/>
      <c r="E954" s="167"/>
      <c r="F954" s="167"/>
      <c r="G954" s="167"/>
      <c r="H954" s="167"/>
      <c r="I954" s="167"/>
      <c r="J954" s="167"/>
      <c r="K954" s="167"/>
      <c r="L954" s="167"/>
      <c r="M954" s="167"/>
    </row>
    <row r="955" spans="1:13" x14ac:dyDescent="0.25">
      <c r="A955" s="167"/>
      <c r="B955" s="167"/>
      <c r="C955" s="167"/>
      <c r="D955" s="167"/>
      <c r="E955" s="167"/>
      <c r="F955" s="167"/>
      <c r="G955" s="167"/>
      <c r="H955" s="167"/>
      <c r="I955" s="167"/>
      <c r="J955" s="167"/>
      <c r="K955" s="167"/>
      <c r="L955" s="167"/>
      <c r="M955" s="167"/>
    </row>
    <row r="956" spans="1:13" x14ac:dyDescent="0.25">
      <c r="A956" s="167"/>
      <c r="B956" s="167"/>
      <c r="C956" s="167"/>
      <c r="D956" s="167"/>
      <c r="E956" s="167"/>
      <c r="F956" s="167"/>
      <c r="G956" s="167"/>
      <c r="H956" s="167"/>
      <c r="I956" s="167"/>
      <c r="J956" s="167"/>
      <c r="K956" s="167"/>
      <c r="L956" s="167"/>
      <c r="M956" s="167"/>
    </row>
    <row r="957" spans="1:13" x14ac:dyDescent="0.25">
      <c r="A957" s="167"/>
      <c r="B957" s="167"/>
      <c r="C957" s="167"/>
      <c r="D957" s="167"/>
      <c r="E957" s="167"/>
      <c r="F957" s="167"/>
      <c r="G957" s="167"/>
      <c r="H957" s="167"/>
      <c r="I957" s="167"/>
      <c r="J957" s="167"/>
      <c r="K957" s="167"/>
      <c r="L957" s="167"/>
      <c r="M957" s="167"/>
    </row>
    <row r="958" spans="1:13" x14ac:dyDescent="0.25">
      <c r="A958" s="167"/>
      <c r="B958" s="167"/>
      <c r="C958" s="167"/>
      <c r="D958" s="167"/>
      <c r="E958" s="167"/>
      <c r="F958" s="167"/>
      <c r="G958" s="167"/>
      <c r="H958" s="167"/>
      <c r="I958" s="167"/>
      <c r="J958" s="167"/>
      <c r="K958" s="167"/>
      <c r="L958" s="167"/>
      <c r="M958" s="167"/>
    </row>
    <row r="959" spans="1:13" x14ac:dyDescent="0.25">
      <c r="A959" s="167"/>
      <c r="B959" s="167"/>
      <c r="C959" s="167"/>
      <c r="D959" s="167"/>
      <c r="E959" s="167"/>
      <c r="F959" s="167"/>
      <c r="G959" s="167"/>
      <c r="H959" s="167"/>
      <c r="I959" s="167"/>
      <c r="J959" s="167"/>
      <c r="K959" s="167"/>
      <c r="L959" s="167"/>
      <c r="M959" s="167"/>
    </row>
    <row r="960" spans="1:13" x14ac:dyDescent="0.25">
      <c r="A960" s="167"/>
      <c r="B960" s="167"/>
      <c r="C960" s="167"/>
      <c r="D960" s="167"/>
      <c r="E960" s="167"/>
      <c r="F960" s="167"/>
      <c r="G960" s="167"/>
      <c r="H960" s="167"/>
      <c r="I960" s="167"/>
      <c r="J960" s="167"/>
      <c r="K960" s="167"/>
      <c r="L960" s="167"/>
      <c r="M960" s="167"/>
    </row>
    <row r="961" spans="1:13" x14ac:dyDescent="0.25">
      <c r="A961" s="167"/>
      <c r="B961" s="167"/>
      <c r="C961" s="167"/>
      <c r="D961" s="167"/>
      <c r="E961" s="167"/>
      <c r="F961" s="167"/>
      <c r="G961" s="167"/>
      <c r="H961" s="167"/>
      <c r="I961" s="167"/>
      <c r="J961" s="167"/>
      <c r="K961" s="167"/>
      <c r="L961" s="167"/>
      <c r="M961" s="167"/>
    </row>
    <row r="962" spans="1:13" x14ac:dyDescent="0.25">
      <c r="A962" s="167"/>
      <c r="B962" s="167"/>
      <c r="C962" s="167"/>
      <c r="D962" s="167"/>
      <c r="E962" s="167"/>
      <c r="F962" s="167"/>
      <c r="G962" s="167"/>
      <c r="H962" s="167"/>
      <c r="I962" s="167"/>
      <c r="J962" s="167"/>
      <c r="K962" s="167"/>
      <c r="L962" s="167"/>
      <c r="M962" s="167"/>
    </row>
    <row r="963" spans="1:13" x14ac:dyDescent="0.25">
      <c r="A963" s="167"/>
      <c r="B963" s="167"/>
      <c r="C963" s="167"/>
      <c r="D963" s="167"/>
      <c r="E963" s="167"/>
      <c r="F963" s="167"/>
      <c r="G963" s="167"/>
      <c r="H963" s="167"/>
      <c r="I963" s="167"/>
      <c r="J963" s="167"/>
      <c r="K963" s="167"/>
      <c r="L963" s="167"/>
      <c r="M963" s="167"/>
    </row>
    <row r="964" spans="1:13" x14ac:dyDescent="0.25">
      <c r="A964" s="167"/>
      <c r="B964" s="167"/>
      <c r="C964" s="167"/>
      <c r="D964" s="167"/>
      <c r="E964" s="167"/>
      <c r="F964" s="167"/>
      <c r="G964" s="167"/>
      <c r="H964" s="167"/>
      <c r="I964" s="167"/>
      <c r="J964" s="167"/>
      <c r="K964" s="167"/>
      <c r="L964" s="167"/>
      <c r="M964" s="167"/>
    </row>
    <row r="965" spans="1:13" x14ac:dyDescent="0.25">
      <c r="A965" s="167"/>
      <c r="B965" s="167"/>
      <c r="C965" s="167"/>
      <c r="D965" s="167"/>
      <c r="E965" s="167"/>
      <c r="F965" s="167"/>
      <c r="G965" s="167"/>
      <c r="H965" s="167"/>
      <c r="I965" s="167"/>
      <c r="J965" s="167"/>
      <c r="K965" s="167"/>
      <c r="L965" s="167"/>
      <c r="M965" s="167"/>
    </row>
    <row r="966" spans="1:13" x14ac:dyDescent="0.25">
      <c r="A966" s="167"/>
      <c r="B966" s="167"/>
      <c r="C966" s="167"/>
      <c r="D966" s="167"/>
      <c r="E966" s="167"/>
      <c r="F966" s="167"/>
      <c r="G966" s="167"/>
      <c r="H966" s="167"/>
      <c r="I966" s="167"/>
      <c r="J966" s="167"/>
      <c r="K966" s="167"/>
      <c r="L966" s="167"/>
      <c r="M966" s="167"/>
    </row>
    <row r="967" spans="1:13" x14ac:dyDescent="0.25">
      <c r="A967" s="167"/>
      <c r="B967" s="167"/>
      <c r="C967" s="167"/>
      <c r="D967" s="167"/>
      <c r="E967" s="167"/>
      <c r="F967" s="167"/>
      <c r="G967" s="167"/>
      <c r="H967" s="167"/>
      <c r="I967" s="167"/>
      <c r="J967" s="167"/>
      <c r="K967" s="167"/>
      <c r="L967" s="167"/>
      <c r="M967" s="167"/>
    </row>
    <row r="968" spans="1:13" x14ac:dyDescent="0.25">
      <c r="A968" s="167"/>
      <c r="B968" s="167"/>
      <c r="C968" s="167"/>
      <c r="D968" s="167"/>
      <c r="E968" s="167"/>
      <c r="F968" s="167"/>
      <c r="G968" s="167"/>
      <c r="H968" s="167"/>
      <c r="I968" s="167"/>
      <c r="J968" s="167"/>
      <c r="K968" s="167"/>
      <c r="L968" s="167"/>
      <c r="M968" s="167"/>
    </row>
    <row r="969" spans="1:13" x14ac:dyDescent="0.25">
      <c r="A969" s="167"/>
      <c r="B969" s="167"/>
      <c r="C969" s="167"/>
      <c r="D969" s="167"/>
      <c r="E969" s="167"/>
      <c r="F969" s="167"/>
      <c r="G969" s="167"/>
      <c r="H969" s="167"/>
      <c r="I969" s="167"/>
      <c r="J969" s="167"/>
      <c r="K969" s="167"/>
      <c r="L969" s="167"/>
      <c r="M969" s="167"/>
    </row>
    <row r="970" spans="1:13" x14ac:dyDescent="0.25">
      <c r="A970" s="167"/>
      <c r="B970" s="167"/>
      <c r="C970" s="167"/>
      <c r="D970" s="167"/>
      <c r="E970" s="167"/>
      <c r="F970" s="167"/>
      <c r="G970" s="167"/>
      <c r="H970" s="167"/>
      <c r="I970" s="167"/>
      <c r="J970" s="167"/>
      <c r="K970" s="167"/>
      <c r="L970" s="167"/>
      <c r="M970" s="167"/>
    </row>
    <row r="971" spans="1:13" x14ac:dyDescent="0.25">
      <c r="A971" s="167"/>
      <c r="B971" s="167"/>
      <c r="C971" s="167"/>
      <c r="D971" s="167"/>
      <c r="E971" s="167"/>
      <c r="F971" s="167"/>
      <c r="G971" s="167"/>
      <c r="H971" s="167"/>
      <c r="I971" s="167"/>
      <c r="J971" s="167"/>
      <c r="K971" s="167"/>
      <c r="L971" s="167"/>
      <c r="M971" s="167"/>
    </row>
    <row r="972" spans="1:13" x14ac:dyDescent="0.25">
      <c r="A972" s="167"/>
      <c r="B972" s="167"/>
      <c r="C972" s="167"/>
      <c r="D972" s="167"/>
      <c r="E972" s="167"/>
      <c r="F972" s="167"/>
      <c r="G972" s="167"/>
      <c r="H972" s="167"/>
      <c r="I972" s="167"/>
      <c r="J972" s="167"/>
      <c r="K972" s="167"/>
      <c r="L972" s="167"/>
      <c r="M972" s="167"/>
    </row>
    <row r="973" spans="1:13" x14ac:dyDescent="0.25">
      <c r="A973" s="167"/>
      <c r="B973" s="167"/>
      <c r="C973" s="167"/>
      <c r="D973" s="167"/>
      <c r="E973" s="167"/>
      <c r="F973" s="167"/>
      <c r="G973" s="167"/>
      <c r="H973" s="167"/>
      <c r="I973" s="167"/>
      <c r="J973" s="167"/>
      <c r="K973" s="167"/>
      <c r="L973" s="167"/>
      <c r="M973" s="167"/>
    </row>
    <row r="974" spans="1:13" x14ac:dyDescent="0.25">
      <c r="A974" s="167"/>
      <c r="B974" s="167"/>
      <c r="C974" s="167"/>
      <c r="D974" s="167"/>
      <c r="E974" s="167"/>
      <c r="F974" s="167"/>
      <c r="G974" s="167"/>
      <c r="H974" s="167"/>
      <c r="I974" s="167"/>
      <c r="J974" s="167"/>
      <c r="K974" s="167"/>
      <c r="L974" s="167"/>
      <c r="M974" s="167"/>
    </row>
    <row r="975" spans="1:13" x14ac:dyDescent="0.25">
      <c r="A975" s="167"/>
      <c r="B975" s="167"/>
      <c r="C975" s="167"/>
      <c r="D975" s="167"/>
      <c r="E975" s="167"/>
      <c r="F975" s="167"/>
      <c r="G975" s="167"/>
      <c r="H975" s="167"/>
      <c r="I975" s="167"/>
      <c r="J975" s="167"/>
      <c r="K975" s="167"/>
      <c r="L975" s="167"/>
      <c r="M975" s="167"/>
    </row>
    <row r="976" spans="1:13" x14ac:dyDescent="0.25">
      <c r="A976" s="167"/>
      <c r="B976" s="167"/>
      <c r="C976" s="167"/>
      <c r="D976" s="167"/>
      <c r="E976" s="167"/>
      <c r="F976" s="167"/>
      <c r="G976" s="167"/>
      <c r="H976" s="167"/>
      <c r="I976" s="167"/>
      <c r="J976" s="167"/>
      <c r="K976" s="167"/>
      <c r="L976" s="167"/>
      <c r="M976" s="167"/>
    </row>
    <row r="977" spans="1:13" x14ac:dyDescent="0.25">
      <c r="A977" s="167"/>
      <c r="B977" s="167"/>
      <c r="C977" s="167"/>
      <c r="D977" s="167"/>
      <c r="E977" s="167"/>
      <c r="F977" s="167"/>
      <c r="G977" s="167"/>
      <c r="H977" s="167"/>
      <c r="I977" s="167"/>
      <c r="J977" s="167"/>
      <c r="K977" s="167"/>
      <c r="L977" s="167"/>
      <c r="M977" s="167"/>
    </row>
    <row r="978" spans="1:13" x14ac:dyDescent="0.25">
      <c r="A978" s="167"/>
      <c r="B978" s="167"/>
      <c r="C978" s="167"/>
      <c r="D978" s="167"/>
      <c r="E978" s="167"/>
      <c r="F978" s="167"/>
      <c r="G978" s="167"/>
      <c r="H978" s="167"/>
      <c r="I978" s="167"/>
      <c r="J978" s="167"/>
      <c r="K978" s="167"/>
      <c r="L978" s="167"/>
      <c r="M978" s="167"/>
    </row>
    <row r="979" spans="1:13" x14ac:dyDescent="0.25">
      <c r="A979" s="167"/>
      <c r="B979" s="167"/>
      <c r="C979" s="167"/>
      <c r="D979" s="167"/>
      <c r="E979" s="167"/>
      <c r="F979" s="167"/>
      <c r="G979" s="167"/>
      <c r="H979" s="167"/>
      <c r="I979" s="167"/>
      <c r="J979" s="167"/>
      <c r="K979" s="167"/>
      <c r="L979" s="167"/>
      <c r="M979" s="167"/>
    </row>
    <row r="980" spans="1:13" x14ac:dyDescent="0.25">
      <c r="A980" s="167"/>
      <c r="B980" s="167"/>
      <c r="C980" s="167"/>
      <c r="D980" s="167"/>
      <c r="E980" s="167"/>
      <c r="F980" s="167"/>
      <c r="G980" s="167"/>
      <c r="H980" s="167"/>
      <c r="I980" s="167"/>
      <c r="J980" s="167"/>
      <c r="K980" s="167"/>
      <c r="L980" s="167"/>
      <c r="M980" s="167"/>
    </row>
    <row r="981" spans="1:13" x14ac:dyDescent="0.25">
      <c r="A981" s="167"/>
      <c r="B981" s="167"/>
      <c r="C981" s="167"/>
      <c r="D981" s="167"/>
      <c r="E981" s="167"/>
      <c r="F981" s="167"/>
      <c r="G981" s="167"/>
      <c r="H981" s="167"/>
      <c r="I981" s="167"/>
      <c r="J981" s="167"/>
      <c r="K981" s="167"/>
      <c r="L981" s="167"/>
      <c r="M981" s="167"/>
    </row>
    <row r="982" spans="1:13" x14ac:dyDescent="0.25">
      <c r="A982" s="167"/>
      <c r="B982" s="167"/>
      <c r="C982" s="167"/>
      <c r="D982" s="167"/>
      <c r="E982" s="167"/>
      <c r="F982" s="167"/>
      <c r="G982" s="167"/>
      <c r="H982" s="167"/>
      <c r="I982" s="167"/>
      <c r="J982" s="167"/>
      <c r="K982" s="167"/>
      <c r="L982" s="167"/>
      <c r="M982" s="167"/>
    </row>
    <row r="983" spans="1:13" x14ac:dyDescent="0.25">
      <c r="A983" s="167"/>
      <c r="B983" s="167"/>
      <c r="C983" s="167"/>
      <c r="D983" s="167"/>
      <c r="E983" s="167"/>
      <c r="F983" s="167"/>
      <c r="G983" s="167"/>
      <c r="H983" s="167"/>
      <c r="I983" s="167"/>
      <c r="J983" s="167"/>
      <c r="K983" s="167"/>
      <c r="L983" s="167"/>
      <c r="M983" s="167"/>
    </row>
    <row r="984" spans="1:13" x14ac:dyDescent="0.25">
      <c r="A984" s="167"/>
      <c r="B984" s="167"/>
      <c r="C984" s="167"/>
      <c r="D984" s="167"/>
      <c r="E984" s="167"/>
      <c r="F984" s="167"/>
      <c r="G984" s="167"/>
      <c r="H984" s="167"/>
      <c r="I984" s="167"/>
      <c r="J984" s="167"/>
      <c r="K984" s="167"/>
      <c r="L984" s="167"/>
      <c r="M984" s="167"/>
    </row>
    <row r="985" spans="1:13" x14ac:dyDescent="0.25">
      <c r="A985" s="167"/>
      <c r="B985" s="167"/>
      <c r="C985" s="167"/>
      <c r="D985" s="167"/>
      <c r="E985" s="167"/>
      <c r="F985" s="167"/>
      <c r="G985" s="167"/>
      <c r="H985" s="167"/>
      <c r="I985" s="167"/>
      <c r="J985" s="167"/>
      <c r="K985" s="167"/>
      <c r="L985" s="167"/>
      <c r="M985" s="167"/>
    </row>
    <row r="986" spans="1:13" x14ac:dyDescent="0.25">
      <c r="A986" s="167"/>
      <c r="B986" s="167"/>
      <c r="C986" s="167"/>
      <c r="D986" s="167"/>
      <c r="E986" s="167"/>
      <c r="F986" s="167"/>
      <c r="G986" s="167"/>
      <c r="H986" s="167"/>
      <c r="I986" s="167"/>
      <c r="J986" s="167"/>
      <c r="K986" s="167"/>
      <c r="L986" s="167"/>
      <c r="M986" s="167"/>
    </row>
    <row r="987" spans="1:13" x14ac:dyDescent="0.25">
      <c r="A987" s="167"/>
      <c r="B987" s="167"/>
      <c r="C987" s="167"/>
      <c r="D987" s="167"/>
      <c r="E987" s="167"/>
      <c r="F987" s="167"/>
      <c r="G987" s="167"/>
      <c r="H987" s="167"/>
      <c r="I987" s="167"/>
      <c r="J987" s="167"/>
      <c r="K987" s="167"/>
      <c r="L987" s="167"/>
      <c r="M987" s="167"/>
    </row>
    <row r="988" spans="1:13" x14ac:dyDescent="0.25">
      <c r="A988" s="167"/>
      <c r="B988" s="167"/>
      <c r="C988" s="167"/>
      <c r="D988" s="167"/>
      <c r="E988" s="167"/>
      <c r="F988" s="167"/>
      <c r="G988" s="167"/>
      <c r="H988" s="167"/>
      <c r="I988" s="167"/>
      <c r="J988" s="167"/>
      <c r="K988" s="167"/>
      <c r="L988" s="167"/>
      <c r="M988" s="167"/>
    </row>
    <row r="989" spans="1:13" x14ac:dyDescent="0.25">
      <c r="A989" s="167"/>
      <c r="B989" s="167"/>
      <c r="C989" s="167"/>
      <c r="D989" s="167"/>
      <c r="E989" s="167"/>
      <c r="F989" s="167"/>
      <c r="G989" s="167"/>
      <c r="H989" s="167"/>
      <c r="I989" s="167"/>
      <c r="J989" s="167"/>
      <c r="K989" s="167"/>
      <c r="L989" s="167"/>
      <c r="M989" s="167"/>
    </row>
    <row r="990" spans="1:13" x14ac:dyDescent="0.25">
      <c r="A990" s="167"/>
      <c r="B990" s="167"/>
      <c r="C990" s="167"/>
      <c r="D990" s="167"/>
      <c r="E990" s="167"/>
      <c r="F990" s="167"/>
      <c r="G990" s="167"/>
      <c r="H990" s="167"/>
      <c r="I990" s="167"/>
      <c r="J990" s="167"/>
      <c r="K990" s="167"/>
      <c r="L990" s="167"/>
      <c r="M990" s="167"/>
    </row>
    <row r="991" spans="1:13" x14ac:dyDescent="0.25">
      <c r="A991" s="167"/>
      <c r="B991" s="167"/>
      <c r="C991" s="167"/>
      <c r="D991" s="167"/>
      <c r="E991" s="167"/>
      <c r="F991" s="167"/>
      <c r="G991" s="167"/>
      <c r="H991" s="167"/>
      <c r="I991" s="167"/>
      <c r="J991" s="167"/>
      <c r="K991" s="167"/>
      <c r="L991" s="167"/>
      <c r="M991" s="167"/>
    </row>
    <row r="992" spans="1:13" x14ac:dyDescent="0.25">
      <c r="A992" s="167"/>
      <c r="B992" s="167"/>
      <c r="C992" s="167"/>
      <c r="D992" s="167"/>
      <c r="E992" s="167"/>
      <c r="F992" s="167"/>
      <c r="G992" s="167"/>
      <c r="H992" s="167"/>
      <c r="I992" s="167"/>
      <c r="J992" s="167"/>
      <c r="K992" s="167"/>
      <c r="L992" s="167"/>
      <c r="M992" s="167"/>
    </row>
    <row r="993" spans="1:13" x14ac:dyDescent="0.25">
      <c r="A993" s="167"/>
      <c r="B993" s="167"/>
      <c r="C993" s="167"/>
      <c r="D993" s="167"/>
      <c r="E993" s="167"/>
      <c r="F993" s="167"/>
      <c r="G993" s="167"/>
      <c r="H993" s="167"/>
      <c r="I993" s="167"/>
      <c r="J993" s="167"/>
      <c r="K993" s="167"/>
      <c r="L993" s="167"/>
      <c r="M993" s="167"/>
    </row>
    <row r="994" spans="1:13" x14ac:dyDescent="0.25">
      <c r="A994" s="167"/>
      <c r="B994" s="167"/>
      <c r="C994" s="167"/>
      <c r="D994" s="167"/>
      <c r="E994" s="167"/>
      <c r="F994" s="167"/>
      <c r="G994" s="167"/>
      <c r="H994" s="167"/>
      <c r="I994" s="167"/>
      <c r="J994" s="167"/>
      <c r="K994" s="167"/>
      <c r="L994" s="167"/>
      <c r="M994" s="167"/>
    </row>
    <row r="995" spans="1:13" x14ac:dyDescent="0.25">
      <c r="A995" s="167"/>
      <c r="B995" s="167"/>
      <c r="C995" s="167"/>
      <c r="D995" s="167"/>
      <c r="E995" s="167"/>
      <c r="F995" s="167"/>
      <c r="G995" s="167"/>
      <c r="H995" s="167"/>
      <c r="I995" s="167"/>
      <c r="J995" s="167"/>
      <c r="K995" s="167"/>
      <c r="L995" s="167"/>
      <c r="M995" s="167"/>
    </row>
    <row r="996" spans="1:13" x14ac:dyDescent="0.25">
      <c r="A996" s="167"/>
      <c r="B996" s="167"/>
      <c r="C996" s="167"/>
      <c r="D996" s="167"/>
      <c r="E996" s="167"/>
      <c r="F996" s="167"/>
      <c r="G996" s="167"/>
      <c r="H996" s="167"/>
      <c r="I996" s="167"/>
      <c r="J996" s="167"/>
      <c r="K996" s="167"/>
      <c r="L996" s="167"/>
      <c r="M996" s="167"/>
    </row>
    <row r="997" spans="1:13" x14ac:dyDescent="0.25">
      <c r="A997" s="167"/>
      <c r="B997" s="167"/>
      <c r="C997" s="167"/>
      <c r="D997" s="167"/>
      <c r="E997" s="167"/>
      <c r="F997" s="167"/>
      <c r="G997" s="167"/>
      <c r="H997" s="167"/>
      <c r="I997" s="167"/>
      <c r="J997" s="167"/>
      <c r="K997" s="167"/>
      <c r="L997" s="167"/>
      <c r="M997" s="167"/>
    </row>
    <row r="998" spans="1:13" x14ac:dyDescent="0.25">
      <c r="A998" s="167"/>
      <c r="B998" s="167"/>
      <c r="C998" s="167"/>
      <c r="D998" s="167"/>
      <c r="E998" s="167"/>
      <c r="F998" s="167"/>
      <c r="G998" s="167"/>
      <c r="H998" s="167"/>
      <c r="I998" s="167"/>
      <c r="J998" s="167"/>
      <c r="K998" s="167"/>
      <c r="L998" s="167"/>
      <c r="M998" s="167"/>
    </row>
    <row r="999" spans="1:13" x14ac:dyDescent="0.25">
      <c r="A999" s="167"/>
      <c r="B999" s="167"/>
      <c r="C999" s="167"/>
      <c r="D999" s="167"/>
      <c r="E999" s="167"/>
      <c r="F999" s="167"/>
      <c r="G999" s="167"/>
      <c r="H999" s="167"/>
      <c r="I999" s="167"/>
      <c r="J999" s="167"/>
      <c r="K999" s="167"/>
      <c r="L999" s="167"/>
      <c r="M999" s="167"/>
    </row>
    <row r="1000" spans="1:13" x14ac:dyDescent="0.25">
      <c r="A1000" s="167"/>
      <c r="B1000" s="167"/>
      <c r="C1000" s="167"/>
      <c r="D1000" s="167"/>
      <c r="E1000" s="167"/>
      <c r="F1000" s="167"/>
      <c r="G1000" s="167"/>
      <c r="H1000" s="167"/>
      <c r="I1000" s="167"/>
      <c r="J1000" s="167"/>
      <c r="K1000" s="167"/>
      <c r="L1000" s="167"/>
      <c r="M1000" s="167"/>
    </row>
    <row r="1001" spans="1:13" x14ac:dyDescent="0.25">
      <c r="A1001" s="167"/>
      <c r="B1001" s="167"/>
      <c r="C1001" s="167"/>
      <c r="D1001" s="167"/>
      <c r="E1001" s="167"/>
      <c r="F1001" s="167"/>
      <c r="G1001" s="167"/>
      <c r="H1001" s="167"/>
      <c r="I1001" s="167"/>
      <c r="J1001" s="167"/>
      <c r="K1001" s="167"/>
      <c r="L1001" s="167"/>
      <c r="M1001" s="167"/>
    </row>
    <row r="1002" spans="1:13" x14ac:dyDescent="0.25">
      <c r="A1002" s="167"/>
      <c r="B1002" s="167"/>
      <c r="C1002" s="167"/>
      <c r="D1002" s="167"/>
      <c r="E1002" s="167"/>
      <c r="F1002" s="167"/>
      <c r="G1002" s="167"/>
      <c r="H1002" s="167"/>
      <c r="I1002" s="167"/>
      <c r="J1002" s="167"/>
      <c r="K1002" s="167"/>
      <c r="L1002" s="167"/>
      <c r="M1002" s="167"/>
    </row>
    <row r="1003" spans="1:13" x14ac:dyDescent="0.25">
      <c r="A1003" s="167"/>
      <c r="B1003" s="167"/>
      <c r="C1003" s="167"/>
      <c r="D1003" s="167"/>
      <c r="E1003" s="167"/>
      <c r="F1003" s="167"/>
      <c r="G1003" s="167"/>
      <c r="H1003" s="167"/>
      <c r="I1003" s="167"/>
      <c r="J1003" s="167"/>
      <c r="K1003" s="167"/>
      <c r="L1003" s="167"/>
      <c r="M1003" s="167"/>
    </row>
    <row r="1004" spans="1:13" x14ac:dyDescent="0.25">
      <c r="A1004" s="167"/>
      <c r="B1004" s="167"/>
      <c r="C1004" s="167"/>
      <c r="D1004" s="167"/>
      <c r="E1004" s="167"/>
      <c r="F1004" s="167"/>
      <c r="G1004" s="167"/>
      <c r="H1004" s="167"/>
      <c r="I1004" s="167"/>
      <c r="J1004" s="167"/>
      <c r="K1004" s="167"/>
      <c r="L1004" s="167"/>
      <c r="M1004" s="167"/>
    </row>
    <row r="1005" spans="1:13" x14ac:dyDescent="0.25">
      <c r="A1005" s="167"/>
      <c r="B1005" s="167"/>
      <c r="C1005" s="167"/>
      <c r="D1005" s="167"/>
      <c r="E1005" s="167"/>
      <c r="F1005" s="167"/>
      <c r="G1005" s="167"/>
      <c r="H1005" s="167"/>
      <c r="I1005" s="167"/>
      <c r="J1005" s="167"/>
      <c r="K1005" s="167"/>
      <c r="L1005" s="167"/>
      <c r="M1005" s="167"/>
    </row>
    <row r="1006" spans="1:13" x14ac:dyDescent="0.25">
      <c r="A1006" s="167"/>
      <c r="B1006" s="167"/>
      <c r="C1006" s="167"/>
      <c r="D1006" s="167"/>
      <c r="E1006" s="167"/>
      <c r="F1006" s="167"/>
      <c r="G1006" s="167"/>
      <c r="H1006" s="167"/>
      <c r="I1006" s="167"/>
      <c r="J1006" s="167"/>
      <c r="K1006" s="167"/>
      <c r="L1006" s="167"/>
      <c r="M1006" s="167"/>
    </row>
    <row r="1007" spans="1:13" x14ac:dyDescent="0.25">
      <c r="A1007" s="167"/>
      <c r="B1007" s="167"/>
      <c r="C1007" s="167"/>
      <c r="D1007" s="167"/>
      <c r="E1007" s="167"/>
      <c r="F1007" s="167"/>
      <c r="G1007" s="167"/>
      <c r="H1007" s="167"/>
      <c r="I1007" s="167"/>
      <c r="J1007" s="167"/>
      <c r="K1007" s="167"/>
      <c r="L1007" s="167"/>
      <c r="M1007" s="167"/>
    </row>
    <row r="1008" spans="1:13" x14ac:dyDescent="0.25">
      <c r="A1008" s="167"/>
      <c r="B1008" s="167"/>
      <c r="C1008" s="167"/>
      <c r="D1008" s="167"/>
      <c r="E1008" s="167"/>
      <c r="F1008" s="167"/>
      <c r="G1008" s="167"/>
      <c r="H1008" s="167"/>
      <c r="I1008" s="167"/>
      <c r="J1008" s="167"/>
      <c r="K1008" s="167"/>
      <c r="L1008" s="167"/>
      <c r="M1008" s="167"/>
    </row>
    <row r="1009" spans="1:13" x14ac:dyDescent="0.25">
      <c r="A1009" s="167"/>
      <c r="B1009" s="167"/>
      <c r="C1009" s="167"/>
      <c r="D1009" s="167"/>
      <c r="E1009" s="167"/>
      <c r="F1009" s="167"/>
      <c r="G1009" s="167"/>
      <c r="H1009" s="167"/>
      <c r="I1009" s="167"/>
      <c r="J1009" s="167"/>
      <c r="K1009" s="167"/>
      <c r="L1009" s="167"/>
      <c r="M1009" s="167"/>
    </row>
    <row r="1010" spans="1:13" x14ac:dyDescent="0.25">
      <c r="A1010" s="167"/>
      <c r="B1010" s="167"/>
      <c r="C1010" s="167"/>
      <c r="D1010" s="167"/>
      <c r="E1010" s="167"/>
      <c r="F1010" s="167"/>
      <c r="G1010" s="167"/>
      <c r="H1010" s="167"/>
      <c r="I1010" s="167"/>
      <c r="J1010" s="167"/>
      <c r="K1010" s="167"/>
      <c r="L1010" s="167"/>
      <c r="M1010" s="167"/>
    </row>
    <row r="1011" spans="1:13" x14ac:dyDescent="0.25">
      <c r="A1011" s="167"/>
      <c r="B1011" s="167"/>
      <c r="C1011" s="167"/>
      <c r="D1011" s="167"/>
      <c r="E1011" s="167"/>
      <c r="F1011" s="167"/>
      <c r="G1011" s="167"/>
      <c r="H1011" s="167"/>
      <c r="I1011" s="167"/>
      <c r="J1011" s="167"/>
      <c r="K1011" s="167"/>
      <c r="L1011" s="167"/>
      <c r="M1011" s="167"/>
    </row>
    <row r="1012" spans="1:13" x14ac:dyDescent="0.25">
      <c r="A1012" s="167"/>
      <c r="B1012" s="167"/>
      <c r="C1012" s="167"/>
      <c r="D1012" s="167"/>
      <c r="E1012" s="167"/>
      <c r="F1012" s="167"/>
      <c r="G1012" s="167"/>
      <c r="H1012" s="167"/>
      <c r="I1012" s="167"/>
      <c r="J1012" s="167"/>
      <c r="K1012" s="167"/>
      <c r="L1012" s="167"/>
      <c r="M1012" s="167"/>
    </row>
    <row r="1013" spans="1:13" x14ac:dyDescent="0.25">
      <c r="A1013" s="167"/>
      <c r="B1013" s="167"/>
      <c r="C1013" s="167"/>
      <c r="D1013" s="167"/>
      <c r="E1013" s="167"/>
      <c r="F1013" s="167"/>
      <c r="G1013" s="167"/>
      <c r="H1013" s="167"/>
      <c r="I1013" s="167"/>
      <c r="J1013" s="167"/>
      <c r="K1013" s="167"/>
      <c r="L1013" s="167"/>
      <c r="M1013" s="167"/>
    </row>
    <row r="1014" spans="1:13" x14ac:dyDescent="0.25">
      <c r="A1014" s="167"/>
      <c r="B1014" s="167"/>
      <c r="C1014" s="167"/>
      <c r="D1014" s="167"/>
      <c r="E1014" s="167"/>
      <c r="F1014" s="167"/>
      <c r="G1014" s="167"/>
      <c r="H1014" s="167"/>
      <c r="I1014" s="167"/>
      <c r="J1014" s="167"/>
      <c r="K1014" s="167"/>
      <c r="L1014" s="167"/>
      <c r="M1014" s="167"/>
    </row>
    <row r="1015" spans="1:13" x14ac:dyDescent="0.25">
      <c r="A1015" s="167"/>
      <c r="B1015" s="167"/>
      <c r="C1015" s="167"/>
      <c r="D1015" s="167"/>
      <c r="E1015" s="167"/>
      <c r="F1015" s="167"/>
      <c r="G1015" s="167"/>
      <c r="H1015" s="167"/>
      <c r="I1015" s="167"/>
      <c r="J1015" s="167"/>
      <c r="K1015" s="167"/>
      <c r="L1015" s="167"/>
      <c r="M1015" s="167"/>
    </row>
    <row r="1016" spans="1:13" x14ac:dyDescent="0.25">
      <c r="A1016" s="167"/>
      <c r="B1016" s="167"/>
      <c r="C1016" s="167"/>
      <c r="D1016" s="167"/>
      <c r="E1016" s="167"/>
      <c r="F1016" s="167"/>
      <c r="G1016" s="167"/>
      <c r="H1016" s="167"/>
      <c r="I1016" s="167"/>
      <c r="J1016" s="167"/>
      <c r="K1016" s="167"/>
      <c r="L1016" s="167"/>
      <c r="M1016" s="167"/>
    </row>
    <row r="1017" spans="1:13" x14ac:dyDescent="0.25">
      <c r="A1017" s="167"/>
      <c r="B1017" s="167"/>
      <c r="C1017" s="167"/>
      <c r="D1017" s="167"/>
      <c r="E1017" s="167"/>
      <c r="F1017" s="167"/>
      <c r="G1017" s="167"/>
      <c r="H1017" s="167"/>
      <c r="I1017" s="167"/>
      <c r="J1017" s="167"/>
      <c r="K1017" s="167"/>
      <c r="L1017" s="167"/>
      <c r="M1017" s="167"/>
    </row>
    <row r="1018" spans="1:13" x14ac:dyDescent="0.25">
      <c r="A1018" s="167"/>
      <c r="B1018" s="167"/>
      <c r="C1018" s="167"/>
      <c r="D1018" s="167"/>
      <c r="E1018" s="167"/>
      <c r="F1018" s="167"/>
      <c r="G1018" s="167"/>
      <c r="H1018" s="167"/>
      <c r="I1018" s="167"/>
      <c r="J1018" s="167"/>
      <c r="K1018" s="167"/>
      <c r="L1018" s="167"/>
      <c r="M1018" s="167"/>
    </row>
    <row r="1019" spans="1:13" x14ac:dyDescent="0.25">
      <c r="A1019" s="167"/>
      <c r="B1019" s="167"/>
      <c r="C1019" s="167"/>
      <c r="D1019" s="167"/>
      <c r="E1019" s="167"/>
      <c r="F1019" s="167"/>
      <c r="G1019" s="167"/>
      <c r="H1019" s="167"/>
      <c r="I1019" s="167"/>
      <c r="J1019" s="167"/>
      <c r="K1019" s="167"/>
      <c r="L1019" s="167"/>
      <c r="M1019" s="167"/>
    </row>
    <row r="1020" spans="1:13" x14ac:dyDescent="0.25">
      <c r="A1020" s="167"/>
      <c r="B1020" s="167"/>
      <c r="C1020" s="167"/>
      <c r="D1020" s="167"/>
      <c r="E1020" s="167"/>
      <c r="F1020" s="167"/>
      <c r="G1020" s="167"/>
      <c r="H1020" s="167"/>
      <c r="I1020" s="167"/>
      <c r="J1020" s="167"/>
      <c r="K1020" s="167"/>
      <c r="L1020" s="167"/>
      <c r="M1020" s="167"/>
    </row>
    <row r="1021" spans="1:13" x14ac:dyDescent="0.25">
      <c r="A1021" s="167"/>
      <c r="B1021" s="167"/>
      <c r="C1021" s="167"/>
      <c r="D1021" s="167"/>
      <c r="E1021" s="167"/>
      <c r="F1021" s="167"/>
      <c r="G1021" s="167"/>
      <c r="H1021" s="167"/>
      <c r="I1021" s="167"/>
      <c r="J1021" s="167"/>
      <c r="K1021" s="167"/>
      <c r="L1021" s="167"/>
      <c r="M1021" s="167"/>
    </row>
    <row r="1022" spans="1:13" x14ac:dyDescent="0.25">
      <c r="A1022" s="167"/>
      <c r="B1022" s="167"/>
      <c r="C1022" s="167"/>
      <c r="D1022" s="167"/>
      <c r="E1022" s="167"/>
      <c r="F1022" s="167"/>
      <c r="G1022" s="167"/>
      <c r="H1022" s="167"/>
      <c r="I1022" s="167"/>
      <c r="J1022" s="167"/>
      <c r="K1022" s="167"/>
      <c r="L1022" s="167"/>
      <c r="M1022" s="167"/>
    </row>
    <row r="1023" spans="1:13" x14ac:dyDescent="0.25">
      <c r="A1023" s="167"/>
      <c r="B1023" s="167"/>
      <c r="C1023" s="167"/>
      <c r="D1023" s="167"/>
      <c r="E1023" s="167"/>
      <c r="F1023" s="167"/>
      <c r="G1023" s="167"/>
      <c r="H1023" s="167"/>
      <c r="I1023" s="167"/>
      <c r="J1023" s="167"/>
      <c r="K1023" s="167"/>
      <c r="L1023" s="167"/>
      <c r="M1023" s="167"/>
    </row>
    <row r="1024" spans="1:13" x14ac:dyDescent="0.25">
      <c r="A1024" s="167"/>
      <c r="B1024" s="167"/>
      <c r="C1024" s="167"/>
      <c r="D1024" s="167"/>
      <c r="E1024" s="167"/>
      <c r="F1024" s="167"/>
      <c r="G1024" s="167"/>
      <c r="H1024" s="167"/>
      <c r="I1024" s="167"/>
      <c r="J1024" s="167"/>
      <c r="K1024" s="167"/>
      <c r="L1024" s="167"/>
      <c r="M1024" s="167"/>
    </row>
    <row r="1025" spans="1:13" x14ac:dyDescent="0.25">
      <c r="A1025" s="167"/>
      <c r="B1025" s="167"/>
      <c r="C1025" s="167"/>
      <c r="D1025" s="167"/>
      <c r="E1025" s="167"/>
      <c r="F1025" s="167"/>
      <c r="G1025" s="167"/>
      <c r="H1025" s="167"/>
      <c r="I1025" s="167"/>
      <c r="J1025" s="167"/>
      <c r="K1025" s="167"/>
      <c r="L1025" s="167"/>
      <c r="M1025" s="167"/>
    </row>
    <row r="1026" spans="1:13" x14ac:dyDescent="0.25">
      <c r="A1026" s="167"/>
      <c r="B1026" s="167"/>
      <c r="C1026" s="167"/>
      <c r="D1026" s="167"/>
      <c r="E1026" s="167"/>
      <c r="F1026" s="167"/>
      <c r="G1026" s="167"/>
      <c r="H1026" s="167"/>
      <c r="I1026" s="167"/>
      <c r="J1026" s="167"/>
      <c r="K1026" s="167"/>
      <c r="L1026" s="167"/>
      <c r="M1026" s="167"/>
    </row>
    <row r="1027" spans="1:13" x14ac:dyDescent="0.25">
      <c r="A1027" s="167"/>
      <c r="B1027" s="167"/>
      <c r="C1027" s="167"/>
      <c r="D1027" s="167"/>
      <c r="E1027" s="167"/>
      <c r="F1027" s="167"/>
      <c r="G1027" s="167"/>
      <c r="H1027" s="167"/>
      <c r="I1027" s="167"/>
      <c r="J1027" s="167"/>
      <c r="K1027" s="167"/>
      <c r="L1027" s="167"/>
      <c r="M1027" s="167"/>
    </row>
    <row r="1028" spans="1:13" x14ac:dyDescent="0.25">
      <c r="A1028" s="167"/>
      <c r="B1028" s="167"/>
      <c r="C1028" s="167"/>
      <c r="D1028" s="167"/>
      <c r="E1028" s="167"/>
      <c r="F1028" s="167"/>
      <c r="G1028" s="167"/>
      <c r="H1028" s="167"/>
      <c r="I1028" s="167"/>
      <c r="J1028" s="167"/>
      <c r="K1028" s="167"/>
      <c r="L1028" s="167"/>
      <c r="M1028" s="167"/>
    </row>
    <row r="1029" spans="1:13" x14ac:dyDescent="0.25">
      <c r="A1029" s="167"/>
      <c r="B1029" s="167"/>
      <c r="C1029" s="167"/>
      <c r="D1029" s="167"/>
      <c r="E1029" s="167"/>
      <c r="F1029" s="167"/>
      <c r="G1029" s="167"/>
      <c r="H1029" s="167"/>
      <c r="I1029" s="167"/>
      <c r="J1029" s="167"/>
      <c r="K1029" s="167"/>
      <c r="L1029" s="167"/>
      <c r="M1029" s="167"/>
    </row>
    <row r="1030" spans="1:13" x14ac:dyDescent="0.25">
      <c r="A1030" s="167"/>
      <c r="B1030" s="167"/>
      <c r="C1030" s="167"/>
      <c r="D1030" s="167"/>
      <c r="E1030" s="167"/>
      <c r="F1030" s="167"/>
      <c r="G1030" s="167"/>
      <c r="H1030" s="167"/>
      <c r="I1030" s="167"/>
      <c r="J1030" s="167"/>
      <c r="K1030" s="167"/>
      <c r="L1030" s="167"/>
      <c r="M1030" s="167"/>
    </row>
    <row r="1031" spans="1:13" x14ac:dyDescent="0.25">
      <c r="A1031" s="167"/>
      <c r="B1031" s="167"/>
      <c r="C1031" s="167"/>
      <c r="D1031" s="167"/>
      <c r="E1031" s="167"/>
      <c r="F1031" s="167"/>
      <c r="G1031" s="167"/>
      <c r="H1031" s="167"/>
      <c r="I1031" s="167"/>
      <c r="J1031" s="167"/>
      <c r="K1031" s="167"/>
      <c r="L1031" s="167"/>
      <c r="M1031" s="167"/>
    </row>
    <row r="1032" spans="1:13" x14ac:dyDescent="0.25">
      <c r="A1032" s="167"/>
      <c r="B1032" s="167"/>
      <c r="C1032" s="167"/>
      <c r="D1032" s="167"/>
      <c r="E1032" s="167"/>
      <c r="F1032" s="167"/>
      <c r="G1032" s="167"/>
      <c r="H1032" s="167"/>
      <c r="I1032" s="167"/>
      <c r="J1032" s="167"/>
      <c r="K1032" s="167"/>
      <c r="L1032" s="167"/>
      <c r="M1032" s="167"/>
    </row>
    <row r="1033" spans="1:13" x14ac:dyDescent="0.25">
      <c r="A1033" s="167"/>
      <c r="B1033" s="167"/>
      <c r="C1033" s="167"/>
      <c r="D1033" s="167"/>
      <c r="E1033" s="167"/>
      <c r="F1033" s="167"/>
      <c r="G1033" s="167"/>
      <c r="H1033" s="167"/>
      <c r="I1033" s="167"/>
      <c r="J1033" s="167"/>
      <c r="K1033" s="167"/>
      <c r="L1033" s="167"/>
      <c r="M1033" s="167"/>
    </row>
    <row r="1034" spans="1:13" x14ac:dyDescent="0.25">
      <c r="A1034" s="167"/>
      <c r="B1034" s="167"/>
      <c r="C1034" s="167"/>
      <c r="D1034" s="167"/>
      <c r="E1034" s="167"/>
      <c r="F1034" s="167"/>
      <c r="G1034" s="167"/>
      <c r="H1034" s="167"/>
      <c r="I1034" s="167"/>
      <c r="J1034" s="167"/>
      <c r="K1034" s="167"/>
      <c r="L1034" s="167"/>
      <c r="M1034" s="167"/>
    </row>
    <row r="1035" spans="1:13" x14ac:dyDescent="0.25">
      <c r="A1035" s="167"/>
      <c r="B1035" s="167"/>
      <c r="C1035" s="167"/>
      <c r="D1035" s="167"/>
      <c r="E1035" s="167"/>
      <c r="F1035" s="167"/>
      <c r="G1035" s="167"/>
      <c r="H1035" s="167"/>
      <c r="I1035" s="167"/>
      <c r="J1035" s="167"/>
      <c r="K1035" s="167"/>
      <c r="L1035" s="167"/>
      <c r="M1035" s="167"/>
    </row>
    <row r="1036" spans="1:13" x14ac:dyDescent="0.25">
      <c r="A1036" s="167"/>
      <c r="B1036" s="167"/>
      <c r="C1036" s="167"/>
      <c r="D1036" s="167"/>
      <c r="E1036" s="167"/>
      <c r="F1036" s="167"/>
      <c r="G1036" s="167"/>
      <c r="H1036" s="167"/>
      <c r="I1036" s="167"/>
      <c r="J1036" s="167"/>
      <c r="K1036" s="167"/>
      <c r="L1036" s="167"/>
      <c r="M1036" s="167"/>
    </row>
    <row r="1037" spans="1:13" x14ac:dyDescent="0.25">
      <c r="A1037" s="167"/>
      <c r="B1037" s="167"/>
      <c r="C1037" s="167"/>
      <c r="D1037" s="167"/>
      <c r="E1037" s="167"/>
      <c r="F1037" s="167"/>
      <c r="G1037" s="167"/>
      <c r="H1037" s="167"/>
      <c r="I1037" s="167"/>
      <c r="J1037" s="167"/>
      <c r="K1037" s="167"/>
      <c r="L1037" s="167"/>
      <c r="M1037" s="167"/>
    </row>
    <row r="1038" spans="1:13" x14ac:dyDescent="0.25">
      <c r="A1038" s="167"/>
      <c r="B1038" s="167"/>
      <c r="C1038" s="167"/>
      <c r="D1038" s="167"/>
      <c r="E1038" s="167"/>
      <c r="F1038" s="167"/>
      <c r="G1038" s="167"/>
      <c r="H1038" s="167"/>
      <c r="I1038" s="167"/>
      <c r="J1038" s="167"/>
      <c r="K1038" s="167"/>
      <c r="L1038" s="167"/>
      <c r="M1038" s="167"/>
    </row>
    <row r="1039" spans="1:13" x14ac:dyDescent="0.25">
      <c r="A1039" s="167"/>
      <c r="B1039" s="167"/>
      <c r="C1039" s="167"/>
      <c r="D1039" s="167"/>
      <c r="E1039" s="167"/>
      <c r="F1039" s="167"/>
      <c r="G1039" s="167"/>
      <c r="H1039" s="167"/>
      <c r="I1039" s="167"/>
      <c r="J1039" s="167"/>
      <c r="K1039" s="167"/>
      <c r="L1039" s="167"/>
      <c r="M1039" s="167"/>
    </row>
    <row r="1040" spans="1:13" x14ac:dyDescent="0.25">
      <c r="A1040" s="167"/>
      <c r="B1040" s="167"/>
      <c r="C1040" s="167"/>
      <c r="D1040" s="167"/>
      <c r="E1040" s="167"/>
      <c r="F1040" s="167"/>
      <c r="G1040" s="167"/>
      <c r="H1040" s="167"/>
      <c r="I1040" s="167"/>
      <c r="J1040" s="167"/>
      <c r="K1040" s="167"/>
      <c r="L1040" s="167"/>
      <c r="M1040" s="167"/>
    </row>
    <row r="1041" spans="1:13" x14ac:dyDescent="0.25">
      <c r="A1041" s="167"/>
      <c r="B1041" s="167"/>
      <c r="C1041" s="167"/>
      <c r="D1041" s="167"/>
      <c r="E1041" s="167"/>
      <c r="F1041" s="167"/>
      <c r="G1041" s="167"/>
      <c r="H1041" s="167"/>
      <c r="I1041" s="167"/>
      <c r="J1041" s="167"/>
      <c r="K1041" s="167"/>
      <c r="L1041" s="167"/>
      <c r="M1041" s="167"/>
    </row>
    <row r="1042" spans="1:13" x14ac:dyDescent="0.25">
      <c r="A1042" s="167"/>
      <c r="B1042" s="167"/>
      <c r="C1042" s="167"/>
      <c r="D1042" s="167"/>
      <c r="E1042" s="167"/>
      <c r="F1042" s="167"/>
      <c r="G1042" s="167"/>
      <c r="H1042" s="167"/>
      <c r="I1042" s="167"/>
      <c r="J1042" s="167"/>
      <c r="K1042" s="167"/>
      <c r="L1042" s="167"/>
      <c r="M1042" s="167"/>
    </row>
    <row r="1043" spans="1:13" x14ac:dyDescent="0.25">
      <c r="A1043" s="167"/>
      <c r="B1043" s="167"/>
      <c r="C1043" s="167"/>
      <c r="D1043" s="167"/>
      <c r="E1043" s="167"/>
      <c r="F1043" s="167"/>
      <c r="G1043" s="167"/>
      <c r="H1043" s="167"/>
      <c r="I1043" s="167"/>
      <c r="J1043" s="167"/>
      <c r="K1043" s="167"/>
      <c r="L1043" s="167"/>
      <c r="M1043" s="167"/>
    </row>
    <row r="1044" spans="1:13" x14ac:dyDescent="0.25">
      <c r="A1044" s="167"/>
      <c r="B1044" s="167"/>
      <c r="C1044" s="167"/>
      <c r="D1044" s="167"/>
      <c r="E1044" s="167"/>
      <c r="F1044" s="167"/>
      <c r="G1044" s="167"/>
      <c r="H1044" s="167"/>
      <c r="I1044" s="167"/>
      <c r="J1044" s="167"/>
      <c r="K1044" s="167"/>
      <c r="L1044" s="167"/>
      <c r="M1044" s="167"/>
    </row>
    <row r="1045" spans="1:13" x14ac:dyDescent="0.25">
      <c r="A1045" s="167"/>
      <c r="B1045" s="167"/>
      <c r="C1045" s="167"/>
      <c r="D1045" s="167"/>
      <c r="E1045" s="167"/>
      <c r="F1045" s="167"/>
      <c r="G1045" s="167"/>
      <c r="H1045" s="167"/>
      <c r="I1045" s="167"/>
      <c r="J1045" s="167"/>
      <c r="K1045" s="167"/>
      <c r="L1045" s="167"/>
      <c r="M1045" s="167"/>
    </row>
    <row r="1046" spans="1:13" x14ac:dyDescent="0.25">
      <c r="A1046" s="167"/>
      <c r="B1046" s="167"/>
      <c r="C1046" s="167"/>
      <c r="D1046" s="167"/>
      <c r="E1046" s="167"/>
      <c r="F1046" s="167"/>
      <c r="G1046" s="167"/>
      <c r="H1046" s="167"/>
      <c r="I1046" s="167"/>
      <c r="J1046" s="167"/>
      <c r="K1046" s="167"/>
      <c r="L1046" s="167"/>
      <c r="M1046" s="167"/>
    </row>
    <row r="1047" spans="1:13" x14ac:dyDescent="0.25">
      <c r="A1047" s="167"/>
      <c r="B1047" s="167"/>
      <c r="C1047" s="167"/>
      <c r="D1047" s="167"/>
      <c r="E1047" s="167"/>
      <c r="F1047" s="167"/>
      <c r="G1047" s="167"/>
      <c r="H1047" s="167"/>
      <c r="I1047" s="167"/>
      <c r="J1047" s="167"/>
      <c r="K1047" s="167"/>
      <c r="L1047" s="167"/>
      <c r="M1047" s="167"/>
    </row>
    <row r="1048" spans="1:13" x14ac:dyDescent="0.25">
      <c r="A1048" s="167"/>
      <c r="B1048" s="167"/>
      <c r="C1048" s="167"/>
      <c r="D1048" s="167"/>
      <c r="E1048" s="167"/>
      <c r="F1048" s="167"/>
      <c r="G1048" s="167"/>
      <c r="H1048" s="167"/>
      <c r="I1048" s="167"/>
      <c r="J1048" s="167"/>
      <c r="K1048" s="167"/>
      <c r="L1048" s="167"/>
      <c r="M1048" s="167"/>
    </row>
    <row r="1049" spans="1:13" x14ac:dyDescent="0.25">
      <c r="A1049" s="167"/>
      <c r="B1049" s="167"/>
      <c r="C1049" s="167"/>
      <c r="D1049" s="167"/>
      <c r="E1049" s="167"/>
      <c r="F1049" s="167"/>
      <c r="G1049" s="167"/>
      <c r="H1049" s="167"/>
      <c r="I1049" s="167"/>
      <c r="J1049" s="167"/>
      <c r="K1049" s="167"/>
      <c r="L1049" s="167"/>
      <c r="M1049" s="167"/>
    </row>
    <row r="1050" spans="1:13" x14ac:dyDescent="0.25">
      <c r="A1050" s="167"/>
      <c r="B1050" s="167"/>
      <c r="C1050" s="167"/>
      <c r="D1050" s="167"/>
      <c r="E1050" s="167"/>
      <c r="F1050" s="167"/>
      <c r="G1050" s="167"/>
      <c r="H1050" s="167"/>
      <c r="I1050" s="167"/>
      <c r="J1050" s="167"/>
      <c r="K1050" s="167"/>
      <c r="L1050" s="167"/>
      <c r="M1050" s="167"/>
    </row>
    <row r="1051" spans="1:13" x14ac:dyDescent="0.25">
      <c r="A1051" s="167"/>
      <c r="B1051" s="167"/>
      <c r="C1051" s="167"/>
      <c r="D1051" s="167"/>
      <c r="E1051" s="167"/>
      <c r="F1051" s="167"/>
      <c r="G1051" s="167"/>
      <c r="H1051" s="167"/>
      <c r="I1051" s="167"/>
      <c r="J1051" s="167"/>
      <c r="K1051" s="167"/>
      <c r="L1051" s="167"/>
      <c r="M1051" s="167"/>
    </row>
    <row r="1052" spans="1:13" x14ac:dyDescent="0.25">
      <c r="A1052" s="167"/>
      <c r="B1052" s="167"/>
      <c r="C1052" s="167"/>
      <c r="D1052" s="167"/>
      <c r="E1052" s="167"/>
      <c r="F1052" s="167"/>
      <c r="G1052" s="167"/>
      <c r="H1052" s="167"/>
      <c r="I1052" s="167"/>
      <c r="J1052" s="167"/>
      <c r="K1052" s="167"/>
      <c r="L1052" s="167"/>
      <c r="M1052" s="167"/>
    </row>
    <row r="1053" spans="1:13" x14ac:dyDescent="0.25">
      <c r="A1053" s="167"/>
      <c r="B1053" s="167"/>
      <c r="C1053" s="167"/>
      <c r="D1053" s="167"/>
      <c r="E1053" s="167"/>
      <c r="F1053" s="167"/>
      <c r="G1053" s="167"/>
      <c r="H1053" s="167"/>
      <c r="I1053" s="167"/>
      <c r="J1053" s="167"/>
      <c r="K1053" s="167"/>
      <c r="L1053" s="167"/>
      <c r="M1053" s="167"/>
    </row>
    <row r="1054" spans="1:13" x14ac:dyDescent="0.25">
      <c r="A1054" s="167"/>
      <c r="B1054" s="167"/>
      <c r="C1054" s="167"/>
      <c r="D1054" s="167"/>
      <c r="E1054" s="167"/>
      <c r="F1054" s="167"/>
      <c r="G1054" s="167"/>
      <c r="H1054" s="167"/>
      <c r="I1054" s="167"/>
      <c r="J1054" s="167"/>
      <c r="K1054" s="167"/>
      <c r="L1054" s="167"/>
      <c r="M1054" s="167"/>
    </row>
    <row r="1055" spans="1:13" x14ac:dyDescent="0.25">
      <c r="A1055" s="167"/>
      <c r="B1055" s="167"/>
      <c r="C1055" s="167"/>
      <c r="D1055" s="167"/>
      <c r="E1055" s="167"/>
      <c r="F1055" s="167"/>
      <c r="G1055" s="167"/>
      <c r="H1055" s="167"/>
      <c r="I1055" s="167"/>
      <c r="J1055" s="167"/>
      <c r="K1055" s="167"/>
      <c r="L1055" s="167"/>
      <c r="M1055" s="167"/>
    </row>
    <row r="1056" spans="1:13" x14ac:dyDescent="0.25">
      <c r="A1056" s="167"/>
      <c r="B1056" s="167"/>
      <c r="C1056" s="167"/>
      <c r="D1056" s="167"/>
      <c r="E1056" s="167"/>
      <c r="F1056" s="167"/>
      <c r="G1056" s="167"/>
      <c r="H1056" s="167"/>
      <c r="I1056" s="167"/>
      <c r="J1056" s="167"/>
      <c r="K1056" s="167"/>
      <c r="L1056" s="167"/>
      <c r="M1056" s="167"/>
    </row>
    <row r="1057" spans="1:13" x14ac:dyDescent="0.25">
      <c r="A1057" s="167"/>
      <c r="B1057" s="167"/>
      <c r="C1057" s="167"/>
      <c r="D1057" s="167"/>
      <c r="E1057" s="167"/>
      <c r="F1057" s="167"/>
      <c r="G1057" s="167"/>
      <c r="H1057" s="167"/>
      <c r="I1057" s="167"/>
      <c r="J1057" s="167"/>
      <c r="K1057" s="167"/>
      <c r="L1057" s="167"/>
      <c r="M1057" s="167"/>
    </row>
    <row r="1058" spans="1:13" x14ac:dyDescent="0.25">
      <c r="A1058" s="167"/>
      <c r="B1058" s="167"/>
      <c r="C1058" s="167"/>
      <c r="D1058" s="167"/>
      <c r="E1058" s="167"/>
      <c r="F1058" s="167"/>
      <c r="G1058" s="167"/>
      <c r="H1058" s="167"/>
      <c r="I1058" s="167"/>
      <c r="J1058" s="167"/>
      <c r="K1058" s="167"/>
      <c r="L1058" s="167"/>
      <c r="M1058" s="167"/>
    </row>
    <row r="1059" spans="1:13" x14ac:dyDescent="0.25">
      <c r="A1059" s="167"/>
      <c r="B1059" s="167"/>
      <c r="C1059" s="167"/>
      <c r="D1059" s="167"/>
      <c r="E1059" s="167"/>
      <c r="F1059" s="167"/>
      <c r="G1059" s="167"/>
      <c r="H1059" s="167"/>
      <c r="I1059" s="167"/>
      <c r="J1059" s="167"/>
      <c r="K1059" s="167"/>
      <c r="L1059" s="167"/>
      <c r="M1059" s="167"/>
    </row>
    <row r="1060" spans="1:13" x14ac:dyDescent="0.25">
      <c r="A1060" s="167"/>
      <c r="B1060" s="167"/>
      <c r="C1060" s="167"/>
      <c r="D1060" s="167"/>
      <c r="E1060" s="167"/>
      <c r="F1060" s="167"/>
      <c r="G1060" s="167"/>
      <c r="H1060" s="167"/>
      <c r="I1060" s="167"/>
      <c r="J1060" s="167"/>
      <c r="K1060" s="167"/>
      <c r="L1060" s="167"/>
      <c r="M1060" s="167"/>
    </row>
    <row r="1061" spans="1:13" x14ac:dyDescent="0.25">
      <c r="A1061" s="167"/>
      <c r="B1061" s="167"/>
      <c r="C1061" s="167"/>
      <c r="D1061" s="167"/>
      <c r="E1061" s="167"/>
      <c r="F1061" s="167"/>
      <c r="G1061" s="167"/>
      <c r="H1061" s="167"/>
      <c r="I1061" s="167"/>
      <c r="J1061" s="167"/>
      <c r="K1061" s="167"/>
      <c r="L1061" s="167"/>
      <c r="M1061" s="167"/>
    </row>
    <row r="1062" spans="1:13" x14ac:dyDescent="0.25">
      <c r="A1062" s="167"/>
      <c r="B1062" s="167"/>
      <c r="C1062" s="167"/>
      <c r="D1062" s="167"/>
      <c r="E1062" s="167"/>
      <c r="F1062" s="167"/>
      <c r="G1062" s="167"/>
      <c r="H1062" s="167"/>
      <c r="I1062" s="167"/>
      <c r="J1062" s="167"/>
      <c r="K1062" s="167"/>
      <c r="L1062" s="167"/>
      <c r="M1062" s="167"/>
    </row>
    <row r="1063" spans="1:13" x14ac:dyDescent="0.25">
      <c r="A1063" s="167"/>
      <c r="B1063" s="167"/>
      <c r="C1063" s="167"/>
      <c r="D1063" s="167"/>
      <c r="E1063" s="167"/>
      <c r="F1063" s="167"/>
      <c r="G1063" s="167"/>
      <c r="H1063" s="167"/>
      <c r="I1063" s="167"/>
      <c r="J1063" s="167"/>
      <c r="K1063" s="167"/>
      <c r="L1063" s="167"/>
      <c r="M1063" s="167"/>
    </row>
    <row r="1064" spans="1:13" x14ac:dyDescent="0.25">
      <c r="A1064" s="167"/>
      <c r="B1064" s="167"/>
      <c r="C1064" s="167"/>
      <c r="D1064" s="167"/>
      <c r="E1064" s="167"/>
      <c r="F1064" s="167"/>
      <c r="G1064" s="167"/>
      <c r="H1064" s="167"/>
      <c r="I1064" s="167"/>
      <c r="J1064" s="167"/>
      <c r="K1064" s="167"/>
      <c r="L1064" s="167"/>
      <c r="M1064" s="167"/>
    </row>
    <row r="1065" spans="1:13" x14ac:dyDescent="0.25">
      <c r="A1065" s="167"/>
      <c r="B1065" s="167"/>
      <c r="C1065" s="167"/>
      <c r="D1065" s="167"/>
      <c r="E1065" s="167"/>
      <c r="F1065" s="167"/>
      <c r="G1065" s="167"/>
      <c r="H1065" s="167"/>
      <c r="I1065" s="167"/>
      <c r="J1065" s="167"/>
      <c r="K1065" s="167"/>
      <c r="L1065" s="167"/>
      <c r="M1065" s="167"/>
    </row>
    <row r="1066" spans="1:13" x14ac:dyDescent="0.25">
      <c r="A1066" s="167"/>
      <c r="B1066" s="167"/>
      <c r="C1066" s="167"/>
      <c r="D1066" s="167"/>
      <c r="E1066" s="167"/>
      <c r="F1066" s="167"/>
      <c r="G1066" s="167"/>
      <c r="H1066" s="167"/>
      <c r="I1066" s="167"/>
      <c r="J1066" s="167"/>
      <c r="K1066" s="167"/>
      <c r="L1066" s="167"/>
      <c r="M1066" s="167"/>
    </row>
    <row r="1067" spans="1:13" x14ac:dyDescent="0.25">
      <c r="A1067" s="167"/>
      <c r="B1067" s="167"/>
      <c r="C1067" s="167"/>
      <c r="D1067" s="167"/>
      <c r="E1067" s="167"/>
      <c r="F1067" s="167"/>
      <c r="G1067" s="167"/>
      <c r="H1067" s="167"/>
      <c r="I1067" s="167"/>
      <c r="J1067" s="167"/>
      <c r="K1067" s="167"/>
      <c r="L1067" s="167"/>
      <c r="M1067" s="167"/>
    </row>
    <row r="1068" spans="1:13" x14ac:dyDescent="0.25">
      <c r="A1068" s="167"/>
      <c r="B1068" s="167"/>
      <c r="C1068" s="167"/>
      <c r="D1068" s="167"/>
      <c r="E1068" s="167"/>
      <c r="F1068" s="167"/>
      <c r="G1068" s="167"/>
      <c r="H1068" s="167"/>
      <c r="I1068" s="167"/>
      <c r="J1068" s="167"/>
      <c r="K1068" s="167"/>
      <c r="L1068" s="167"/>
      <c r="M1068" s="167"/>
    </row>
    <row r="1069" spans="1:13" x14ac:dyDescent="0.25">
      <c r="A1069" s="167"/>
      <c r="B1069" s="167"/>
      <c r="C1069" s="167"/>
      <c r="D1069" s="167"/>
      <c r="E1069" s="167"/>
      <c r="F1069" s="167"/>
      <c r="G1069" s="167"/>
      <c r="H1069" s="167"/>
      <c r="I1069" s="167"/>
      <c r="J1069" s="167"/>
      <c r="K1069" s="167"/>
      <c r="L1069" s="167"/>
      <c r="M1069" s="167"/>
    </row>
    <row r="1070" spans="1:13" x14ac:dyDescent="0.25">
      <c r="A1070" s="167"/>
      <c r="B1070" s="167"/>
      <c r="C1070" s="167"/>
      <c r="D1070" s="167"/>
      <c r="E1070" s="167"/>
      <c r="F1070" s="167"/>
      <c r="G1070" s="167"/>
      <c r="H1070" s="167"/>
      <c r="I1070" s="167"/>
      <c r="J1070" s="167"/>
      <c r="K1070" s="167"/>
      <c r="L1070" s="167"/>
      <c r="M1070" s="167"/>
    </row>
    <row r="1071" spans="1:13" x14ac:dyDescent="0.25">
      <c r="A1071" s="167"/>
      <c r="B1071" s="167"/>
      <c r="C1071" s="167"/>
      <c r="D1071" s="167"/>
      <c r="E1071" s="167"/>
      <c r="F1071" s="167"/>
      <c r="G1071" s="167"/>
      <c r="H1071" s="167"/>
      <c r="I1071" s="167"/>
      <c r="J1071" s="167"/>
      <c r="K1071" s="167"/>
      <c r="L1071" s="167"/>
      <c r="M1071" s="167"/>
    </row>
    <row r="1072" spans="1:13" x14ac:dyDescent="0.25">
      <c r="A1072" s="167"/>
      <c r="B1072" s="167"/>
      <c r="C1072" s="167"/>
      <c r="D1072" s="167"/>
      <c r="E1072" s="167"/>
      <c r="F1072" s="167"/>
      <c r="G1072" s="167"/>
      <c r="H1072" s="167"/>
      <c r="I1072" s="167"/>
      <c r="J1072" s="167"/>
      <c r="K1072" s="167"/>
      <c r="L1072" s="167"/>
      <c r="M1072" s="167"/>
    </row>
    <row r="1073" spans="1:13" x14ac:dyDescent="0.25">
      <c r="A1073" s="167"/>
      <c r="B1073" s="167"/>
      <c r="C1073" s="167"/>
      <c r="D1073" s="167"/>
      <c r="E1073" s="167"/>
      <c r="F1073" s="167"/>
      <c r="G1073" s="167"/>
      <c r="H1073" s="167"/>
      <c r="I1073" s="167"/>
      <c r="J1073" s="167"/>
      <c r="K1073" s="167"/>
      <c r="L1073" s="167"/>
      <c r="M1073" s="167"/>
    </row>
    <row r="1074" spans="1:13" x14ac:dyDescent="0.25">
      <c r="A1074" s="167"/>
      <c r="B1074" s="167"/>
      <c r="C1074" s="167"/>
      <c r="D1074" s="167"/>
      <c r="E1074" s="167"/>
      <c r="F1074" s="167"/>
      <c r="G1074" s="167"/>
      <c r="H1074" s="167"/>
      <c r="I1074" s="167"/>
      <c r="J1074" s="167"/>
      <c r="K1074" s="167"/>
      <c r="L1074" s="167"/>
      <c r="M1074" s="167"/>
    </row>
    <row r="1075" spans="1:13" x14ac:dyDescent="0.25">
      <c r="A1075" s="167"/>
      <c r="B1075" s="167"/>
      <c r="C1075" s="167"/>
      <c r="D1075" s="167"/>
      <c r="E1075" s="167"/>
      <c r="F1075" s="167"/>
      <c r="G1075" s="167"/>
      <c r="H1075" s="167"/>
      <c r="I1075" s="167"/>
      <c r="J1075" s="167"/>
      <c r="K1075" s="167"/>
      <c r="L1075" s="167"/>
      <c r="M1075" s="167"/>
    </row>
    <row r="1076" spans="1:13" x14ac:dyDescent="0.25">
      <c r="A1076" s="167"/>
      <c r="B1076" s="167"/>
      <c r="C1076" s="167"/>
      <c r="D1076" s="167"/>
      <c r="E1076" s="167"/>
      <c r="F1076" s="167"/>
      <c r="G1076" s="167"/>
      <c r="H1076" s="167"/>
      <c r="I1076" s="167"/>
      <c r="J1076" s="167"/>
      <c r="K1076" s="167"/>
      <c r="L1076" s="167"/>
      <c r="M1076" s="167"/>
    </row>
    <row r="1077" spans="1:13" x14ac:dyDescent="0.25">
      <c r="A1077" s="167"/>
      <c r="B1077" s="167"/>
      <c r="C1077" s="167"/>
      <c r="D1077" s="167"/>
      <c r="E1077" s="167"/>
      <c r="F1077" s="167"/>
      <c r="G1077" s="167"/>
      <c r="H1077" s="167"/>
      <c r="I1077" s="167"/>
      <c r="J1077" s="167"/>
      <c r="K1077" s="167"/>
      <c r="L1077" s="167"/>
      <c r="M1077" s="167"/>
    </row>
    <row r="1078" spans="1:13" x14ac:dyDescent="0.25">
      <c r="A1078" s="167"/>
      <c r="B1078" s="167"/>
      <c r="C1078" s="167"/>
      <c r="D1078" s="167"/>
      <c r="E1078" s="167"/>
      <c r="F1078" s="167"/>
      <c r="G1078" s="167"/>
      <c r="H1078" s="167"/>
      <c r="I1078" s="167"/>
      <c r="J1078" s="167"/>
      <c r="K1078" s="167"/>
      <c r="L1078" s="167"/>
      <c r="M1078" s="167"/>
    </row>
    <row r="1079" spans="1:13" x14ac:dyDescent="0.25">
      <c r="A1079" s="167"/>
      <c r="B1079" s="167"/>
      <c r="C1079" s="167"/>
      <c r="D1079" s="167"/>
      <c r="E1079" s="167"/>
      <c r="F1079" s="167"/>
      <c r="G1079" s="167"/>
      <c r="H1079" s="167"/>
      <c r="I1079" s="167"/>
      <c r="J1079" s="167"/>
      <c r="K1079" s="167"/>
      <c r="L1079" s="167"/>
      <c r="M1079" s="167"/>
    </row>
    <row r="1080" spans="1:13" x14ac:dyDescent="0.25">
      <c r="A1080" s="167"/>
      <c r="B1080" s="167"/>
      <c r="C1080" s="167"/>
      <c r="D1080" s="167"/>
      <c r="E1080" s="167"/>
      <c r="F1080" s="167"/>
      <c r="G1080" s="167"/>
      <c r="H1080" s="167"/>
      <c r="I1080" s="167"/>
      <c r="J1080" s="167"/>
      <c r="K1080" s="167"/>
      <c r="L1080" s="167"/>
      <c r="M1080" s="167"/>
    </row>
    <row r="1081" spans="1:13" x14ac:dyDescent="0.25">
      <c r="A1081" s="167"/>
      <c r="B1081" s="167"/>
      <c r="C1081" s="167"/>
      <c r="D1081" s="167"/>
      <c r="E1081" s="167"/>
      <c r="F1081" s="167"/>
      <c r="G1081" s="167"/>
      <c r="H1081" s="167"/>
      <c r="I1081" s="167"/>
      <c r="J1081" s="167"/>
      <c r="K1081" s="167"/>
      <c r="L1081" s="167"/>
      <c r="M1081" s="167"/>
    </row>
    <row r="1082" spans="1:13" x14ac:dyDescent="0.25">
      <c r="A1082" s="167"/>
      <c r="B1082" s="167"/>
      <c r="C1082" s="167"/>
      <c r="D1082" s="167"/>
      <c r="E1082" s="167"/>
      <c r="F1082" s="167"/>
      <c r="G1082" s="167"/>
      <c r="H1082" s="167"/>
      <c r="I1082" s="167"/>
      <c r="J1082" s="167"/>
      <c r="K1082" s="167"/>
      <c r="L1082" s="167"/>
      <c r="M1082" s="167"/>
    </row>
    <row r="1083" spans="1:13" x14ac:dyDescent="0.25">
      <c r="A1083" s="167"/>
      <c r="B1083" s="167"/>
      <c r="C1083" s="167"/>
      <c r="D1083" s="167"/>
      <c r="E1083" s="167"/>
      <c r="F1083" s="167"/>
      <c r="G1083" s="167"/>
      <c r="H1083" s="167"/>
      <c r="I1083" s="167"/>
      <c r="J1083" s="167"/>
      <c r="K1083" s="167"/>
      <c r="L1083" s="167"/>
      <c r="M1083" s="167"/>
    </row>
    <row r="1084" spans="1:13" x14ac:dyDescent="0.25">
      <c r="A1084" s="167"/>
      <c r="B1084" s="167"/>
      <c r="C1084" s="167"/>
      <c r="D1084" s="167"/>
      <c r="E1084" s="167"/>
      <c r="F1084" s="167"/>
      <c r="G1084" s="167"/>
      <c r="H1084" s="167"/>
      <c r="I1084" s="167"/>
      <c r="J1084" s="167"/>
      <c r="K1084" s="167"/>
      <c r="L1084" s="167"/>
      <c r="M1084" s="167"/>
    </row>
    <row r="1085" spans="1:13" x14ac:dyDescent="0.25">
      <c r="A1085" s="167"/>
      <c r="B1085" s="167"/>
      <c r="C1085" s="167"/>
      <c r="D1085" s="167"/>
      <c r="E1085" s="167"/>
      <c r="F1085" s="167"/>
      <c r="G1085" s="167"/>
      <c r="H1085" s="167"/>
      <c r="I1085" s="167"/>
      <c r="J1085" s="167"/>
      <c r="K1085" s="167"/>
      <c r="L1085" s="167"/>
      <c r="M1085" s="167"/>
    </row>
    <row r="1086" spans="1:13" x14ac:dyDescent="0.25">
      <c r="A1086" s="167"/>
      <c r="B1086" s="167"/>
      <c r="C1086" s="167"/>
      <c r="D1086" s="167"/>
      <c r="E1086" s="167"/>
      <c r="F1086" s="167"/>
      <c r="G1086" s="167"/>
      <c r="H1086" s="167"/>
      <c r="I1086" s="167"/>
      <c r="J1086" s="167"/>
      <c r="K1086" s="167"/>
      <c r="L1086" s="167"/>
      <c r="M1086" s="167"/>
    </row>
    <row r="1087" spans="1:13" x14ac:dyDescent="0.25">
      <c r="A1087" s="167"/>
      <c r="B1087" s="167"/>
      <c r="C1087" s="167"/>
      <c r="D1087" s="167"/>
      <c r="E1087" s="167"/>
      <c r="F1087" s="167"/>
      <c r="G1087" s="167"/>
      <c r="H1087" s="167"/>
      <c r="I1087" s="167"/>
      <c r="J1087" s="167"/>
      <c r="K1087" s="167"/>
      <c r="L1087" s="167"/>
      <c r="M1087" s="167"/>
    </row>
    <row r="1088" spans="1:13" x14ac:dyDescent="0.25">
      <c r="A1088" s="167"/>
      <c r="B1088" s="167"/>
      <c r="C1088" s="167"/>
      <c r="D1088" s="167"/>
      <c r="E1088" s="167"/>
      <c r="F1088" s="167"/>
      <c r="G1088" s="167"/>
      <c r="H1088" s="167"/>
      <c r="I1088" s="167"/>
      <c r="J1088" s="167"/>
      <c r="K1088" s="167"/>
      <c r="L1088" s="167"/>
      <c r="M1088" s="167"/>
    </row>
    <row r="1089" spans="1:13" x14ac:dyDescent="0.25">
      <c r="A1089" s="167"/>
      <c r="B1089" s="167"/>
      <c r="C1089" s="167"/>
      <c r="D1089" s="167"/>
      <c r="E1089" s="167"/>
      <c r="F1089" s="167"/>
      <c r="G1089" s="167"/>
      <c r="H1089" s="167"/>
      <c r="I1089" s="167"/>
      <c r="J1089" s="167"/>
      <c r="K1089" s="167"/>
      <c r="L1089" s="167"/>
      <c r="M1089" s="167"/>
    </row>
    <row r="1090" spans="1:13" x14ac:dyDescent="0.25">
      <c r="A1090" s="167"/>
      <c r="B1090" s="167"/>
      <c r="C1090" s="167"/>
      <c r="D1090" s="167"/>
      <c r="E1090" s="167"/>
      <c r="F1090" s="167"/>
      <c r="G1090" s="167"/>
      <c r="H1090" s="167"/>
      <c r="I1090" s="167"/>
      <c r="J1090" s="167"/>
      <c r="K1090" s="167"/>
      <c r="L1090" s="167"/>
      <c r="M1090" s="167"/>
    </row>
    <row r="1091" spans="1:13" x14ac:dyDescent="0.25">
      <c r="A1091" s="167"/>
      <c r="B1091" s="167"/>
      <c r="C1091" s="167"/>
      <c r="D1091" s="167"/>
      <c r="E1091" s="167"/>
      <c r="F1091" s="167"/>
      <c r="G1091" s="167"/>
      <c r="H1091" s="167"/>
      <c r="I1091" s="167"/>
      <c r="J1091" s="167"/>
      <c r="K1091" s="167"/>
      <c r="L1091" s="167"/>
      <c r="M1091" s="167"/>
    </row>
    <row r="1092" spans="1:13" x14ac:dyDescent="0.25">
      <c r="A1092" s="167"/>
      <c r="B1092" s="167"/>
      <c r="C1092" s="167"/>
      <c r="D1092" s="167"/>
      <c r="E1092" s="167"/>
      <c r="F1092" s="167"/>
      <c r="G1092" s="167"/>
      <c r="H1092" s="167"/>
      <c r="I1092" s="167"/>
      <c r="J1092" s="167"/>
      <c r="K1092" s="167"/>
      <c r="L1092" s="167"/>
      <c r="M1092" s="167"/>
    </row>
    <row r="1093" spans="1:13" x14ac:dyDescent="0.25">
      <c r="A1093" s="167"/>
      <c r="B1093" s="167"/>
      <c r="C1093" s="167"/>
      <c r="D1093" s="167"/>
      <c r="E1093" s="167"/>
      <c r="F1093" s="167"/>
      <c r="G1093" s="167"/>
      <c r="H1093" s="167"/>
      <c r="I1093" s="167"/>
      <c r="J1093" s="167"/>
      <c r="K1093" s="167"/>
      <c r="L1093" s="167"/>
      <c r="M1093" s="167"/>
    </row>
    <row r="1094" spans="1:13" x14ac:dyDescent="0.25">
      <c r="A1094" s="167"/>
      <c r="B1094" s="167"/>
      <c r="C1094" s="167"/>
      <c r="D1094" s="167"/>
      <c r="E1094" s="167"/>
      <c r="F1094" s="167"/>
      <c r="G1094" s="167"/>
      <c r="H1094" s="167"/>
      <c r="I1094" s="167"/>
      <c r="J1094" s="167"/>
      <c r="K1094" s="167"/>
      <c r="L1094" s="167"/>
      <c r="M1094" s="167"/>
    </row>
    <row r="1095" spans="1:13" x14ac:dyDescent="0.25">
      <c r="A1095" s="167"/>
      <c r="B1095" s="167"/>
      <c r="C1095" s="167"/>
      <c r="D1095" s="167"/>
      <c r="E1095" s="167"/>
      <c r="F1095" s="167"/>
      <c r="G1095" s="167"/>
      <c r="H1095" s="167"/>
      <c r="I1095" s="167"/>
      <c r="J1095" s="167"/>
      <c r="K1095" s="167"/>
      <c r="L1095" s="167"/>
      <c r="M1095" s="167"/>
    </row>
    <row r="1096" spans="1:13" x14ac:dyDescent="0.25">
      <c r="A1096" s="167"/>
      <c r="B1096" s="167"/>
      <c r="C1096" s="167"/>
      <c r="D1096" s="167"/>
      <c r="E1096" s="167"/>
      <c r="F1096" s="167"/>
      <c r="G1096" s="167"/>
      <c r="H1096" s="167"/>
      <c r="I1096" s="167"/>
      <c r="J1096" s="167"/>
      <c r="K1096" s="167"/>
      <c r="L1096" s="167"/>
      <c r="M1096" s="167"/>
    </row>
    <row r="1097" spans="1:13" x14ac:dyDescent="0.25">
      <c r="A1097" s="167"/>
      <c r="B1097" s="167"/>
      <c r="C1097" s="167"/>
      <c r="D1097" s="167"/>
      <c r="E1097" s="167"/>
      <c r="F1097" s="167"/>
      <c r="G1097" s="167"/>
      <c r="H1097" s="167"/>
      <c r="I1097" s="167"/>
      <c r="J1097" s="167"/>
      <c r="K1097" s="167"/>
      <c r="L1097" s="167"/>
      <c r="M1097" s="167"/>
    </row>
    <row r="1098" spans="1:13" x14ac:dyDescent="0.25">
      <c r="A1098" s="167"/>
      <c r="B1098" s="167"/>
      <c r="C1098" s="167"/>
      <c r="D1098" s="167"/>
      <c r="E1098" s="167"/>
      <c r="F1098" s="167"/>
      <c r="G1098" s="167"/>
      <c r="H1098" s="167"/>
      <c r="I1098" s="167"/>
      <c r="J1098" s="167"/>
      <c r="K1098" s="167"/>
      <c r="L1098" s="167"/>
      <c r="M1098" s="167"/>
    </row>
    <row r="1099" spans="1:13" x14ac:dyDescent="0.25">
      <c r="A1099" s="167"/>
      <c r="B1099" s="167"/>
      <c r="C1099" s="167"/>
      <c r="D1099" s="167"/>
      <c r="E1099" s="167"/>
      <c r="F1099" s="167"/>
      <c r="G1099" s="167"/>
      <c r="H1099" s="167"/>
      <c r="I1099" s="167"/>
      <c r="J1099" s="167"/>
      <c r="K1099" s="167"/>
      <c r="L1099" s="167"/>
      <c r="M1099" s="167"/>
    </row>
    <row r="1100" spans="1:13" x14ac:dyDescent="0.25">
      <c r="A1100" s="167"/>
      <c r="B1100" s="167"/>
      <c r="C1100" s="167"/>
      <c r="D1100" s="167"/>
      <c r="E1100" s="167"/>
      <c r="F1100" s="167"/>
      <c r="G1100" s="167"/>
      <c r="H1100" s="167"/>
      <c r="I1100" s="167"/>
      <c r="J1100" s="167"/>
      <c r="K1100" s="167"/>
      <c r="L1100" s="167"/>
      <c r="M1100" s="167"/>
    </row>
    <row r="1101" spans="1:13" x14ac:dyDescent="0.25">
      <c r="A1101" s="167"/>
      <c r="B1101" s="167"/>
      <c r="C1101" s="167"/>
      <c r="D1101" s="167"/>
      <c r="E1101" s="167"/>
      <c r="F1101" s="167"/>
      <c r="G1101" s="167"/>
      <c r="H1101" s="167"/>
      <c r="I1101" s="167"/>
      <c r="J1101" s="167"/>
      <c r="K1101" s="167"/>
      <c r="L1101" s="167"/>
      <c r="M1101" s="167"/>
    </row>
    <row r="1102" spans="1:13" x14ac:dyDescent="0.25">
      <c r="A1102" s="167"/>
      <c r="B1102" s="167"/>
      <c r="C1102" s="167"/>
      <c r="D1102" s="167"/>
      <c r="E1102" s="167"/>
      <c r="F1102" s="167"/>
      <c r="G1102" s="167"/>
      <c r="H1102" s="167"/>
      <c r="I1102" s="167"/>
      <c r="J1102" s="167"/>
      <c r="K1102" s="167"/>
      <c r="L1102" s="167"/>
      <c r="M1102" s="167"/>
    </row>
    <row r="1103" spans="1:13" x14ac:dyDescent="0.25">
      <c r="A1103" s="167"/>
      <c r="B1103" s="167"/>
      <c r="C1103" s="167"/>
      <c r="D1103" s="167"/>
      <c r="E1103" s="167"/>
      <c r="F1103" s="167"/>
      <c r="G1103" s="167"/>
      <c r="H1103" s="167"/>
      <c r="I1103" s="167"/>
      <c r="J1103" s="167"/>
      <c r="K1103" s="167"/>
      <c r="L1103" s="167"/>
      <c r="M1103" s="167"/>
    </row>
    <row r="1104" spans="1:13" x14ac:dyDescent="0.25">
      <c r="A1104" s="167"/>
      <c r="B1104" s="167"/>
      <c r="C1104" s="167"/>
      <c r="D1104" s="167"/>
      <c r="E1104" s="167"/>
      <c r="F1104" s="167"/>
      <c r="G1104" s="167"/>
      <c r="H1104" s="167"/>
      <c r="I1104" s="167"/>
      <c r="J1104" s="167"/>
      <c r="K1104" s="167"/>
      <c r="L1104" s="167"/>
      <c r="M1104" s="167"/>
    </row>
    <row r="1105" spans="1:13" x14ac:dyDescent="0.25">
      <c r="A1105" s="167"/>
      <c r="B1105" s="167"/>
      <c r="C1105" s="167"/>
      <c r="D1105" s="167"/>
      <c r="E1105" s="167"/>
      <c r="F1105" s="167"/>
      <c r="G1105" s="167"/>
      <c r="H1105" s="167"/>
      <c r="I1105" s="167"/>
      <c r="J1105" s="167"/>
      <c r="K1105" s="167"/>
      <c r="L1105" s="167"/>
      <c r="M1105" s="167"/>
    </row>
    <row r="1106" spans="1:13" x14ac:dyDescent="0.25">
      <c r="A1106" s="167"/>
      <c r="B1106" s="167"/>
      <c r="C1106" s="167"/>
      <c r="D1106" s="167"/>
      <c r="E1106" s="167"/>
      <c r="F1106" s="167"/>
      <c r="G1106" s="167"/>
      <c r="H1106" s="167"/>
      <c r="I1106" s="167"/>
      <c r="J1106" s="167"/>
      <c r="K1106" s="167"/>
      <c r="L1106" s="167"/>
      <c r="M1106" s="167"/>
    </row>
    <row r="1107" spans="1:13" x14ac:dyDescent="0.25">
      <c r="A1107" s="167"/>
      <c r="B1107" s="167"/>
      <c r="C1107" s="167"/>
      <c r="D1107" s="167"/>
      <c r="E1107" s="167"/>
      <c r="F1107" s="167"/>
      <c r="G1107" s="167"/>
      <c r="H1107" s="167"/>
      <c r="I1107" s="167"/>
      <c r="J1107" s="167"/>
      <c r="K1107" s="167"/>
      <c r="L1107" s="167"/>
      <c r="M1107" s="167"/>
    </row>
    <row r="1108" spans="1:13" x14ac:dyDescent="0.25">
      <c r="A1108" s="167"/>
      <c r="B1108" s="167"/>
      <c r="C1108" s="167"/>
      <c r="D1108" s="167"/>
      <c r="E1108" s="167"/>
      <c r="F1108" s="167"/>
      <c r="G1108" s="167"/>
      <c r="H1108" s="167"/>
      <c r="I1108" s="167"/>
      <c r="J1108" s="167"/>
      <c r="K1108" s="167"/>
      <c r="L1108" s="167"/>
      <c r="M1108" s="167"/>
    </row>
    <row r="1109" spans="1:13" x14ac:dyDescent="0.25">
      <c r="A1109" s="167"/>
      <c r="B1109" s="167"/>
      <c r="C1109" s="167"/>
      <c r="D1109" s="167"/>
      <c r="E1109" s="167"/>
      <c r="F1109" s="167"/>
      <c r="G1109" s="167"/>
      <c r="H1109" s="167"/>
      <c r="I1109" s="167"/>
      <c r="J1109" s="167"/>
      <c r="K1109" s="167"/>
      <c r="L1109" s="167"/>
      <c r="M1109" s="167"/>
    </row>
    <row r="1110" spans="1:13" x14ac:dyDescent="0.25">
      <c r="A1110" s="167"/>
      <c r="B1110" s="167"/>
      <c r="C1110" s="167"/>
      <c r="D1110" s="167"/>
      <c r="E1110" s="167"/>
      <c r="F1110" s="167"/>
      <c r="G1110" s="167"/>
      <c r="H1110" s="167"/>
      <c r="I1110" s="167"/>
      <c r="J1110" s="167"/>
      <c r="K1110" s="167"/>
      <c r="L1110" s="167"/>
      <c r="M1110" s="167"/>
    </row>
    <row r="1111" spans="1:13" x14ac:dyDescent="0.25">
      <c r="A1111" s="167"/>
      <c r="B1111" s="167"/>
      <c r="C1111" s="167"/>
      <c r="D1111" s="167"/>
      <c r="E1111" s="167"/>
      <c r="F1111" s="167"/>
      <c r="G1111" s="167"/>
      <c r="H1111" s="167"/>
      <c r="I1111" s="167"/>
      <c r="J1111" s="167"/>
      <c r="K1111" s="167"/>
      <c r="L1111" s="167"/>
      <c r="M1111" s="167"/>
    </row>
    <row r="1112" spans="1:13" x14ac:dyDescent="0.25">
      <c r="A1112" s="167"/>
      <c r="B1112" s="167"/>
      <c r="C1112" s="167"/>
      <c r="D1112" s="167"/>
      <c r="E1112" s="167"/>
      <c r="F1112" s="167"/>
      <c r="G1112" s="167"/>
      <c r="H1112" s="167"/>
      <c r="I1112" s="167"/>
      <c r="J1112" s="167"/>
      <c r="K1112" s="167"/>
      <c r="L1112" s="167"/>
      <c r="M1112" s="167"/>
    </row>
    <row r="1113" spans="1:13" x14ac:dyDescent="0.25">
      <c r="A1113" s="167"/>
      <c r="B1113" s="167"/>
      <c r="C1113" s="167"/>
      <c r="D1113" s="167"/>
      <c r="E1113" s="167"/>
      <c r="F1113" s="167"/>
      <c r="G1113" s="167"/>
      <c r="H1113" s="167"/>
      <c r="I1113" s="167"/>
      <c r="J1113" s="167"/>
      <c r="K1113" s="167"/>
      <c r="L1113" s="167"/>
      <c r="M1113" s="167"/>
    </row>
    <row r="1114" spans="1:13" x14ac:dyDescent="0.25">
      <c r="A1114" s="167"/>
      <c r="B1114" s="167"/>
      <c r="C1114" s="167"/>
      <c r="D1114" s="167"/>
      <c r="E1114" s="167"/>
      <c r="F1114" s="167"/>
      <c r="G1114" s="167"/>
      <c r="H1114" s="167"/>
      <c r="I1114" s="167"/>
      <c r="J1114" s="167"/>
      <c r="K1114" s="167"/>
      <c r="L1114" s="167"/>
      <c r="M1114" s="167"/>
    </row>
    <row r="1115" spans="1:13" x14ac:dyDescent="0.25">
      <c r="A1115" s="167"/>
      <c r="B1115" s="167"/>
      <c r="C1115" s="167"/>
      <c r="D1115" s="167"/>
      <c r="E1115" s="167"/>
      <c r="F1115" s="167"/>
      <c r="G1115" s="167"/>
      <c r="H1115" s="167"/>
      <c r="I1115" s="167"/>
      <c r="J1115" s="167"/>
      <c r="K1115" s="167"/>
      <c r="L1115" s="167"/>
      <c r="M1115" s="167"/>
    </row>
    <row r="1116" spans="1:13" x14ac:dyDescent="0.25">
      <c r="A1116" s="167"/>
      <c r="B1116" s="167"/>
      <c r="C1116" s="167"/>
      <c r="D1116" s="167"/>
      <c r="E1116" s="167"/>
      <c r="F1116" s="167"/>
      <c r="G1116" s="167"/>
      <c r="H1116" s="167"/>
      <c r="I1116" s="167"/>
      <c r="J1116" s="167"/>
      <c r="K1116" s="167"/>
      <c r="L1116" s="167"/>
      <c r="M1116" s="167"/>
    </row>
    <row r="1117" spans="1:13" x14ac:dyDescent="0.25">
      <c r="A1117" s="167"/>
      <c r="B1117" s="167"/>
      <c r="C1117" s="167"/>
      <c r="D1117" s="167"/>
      <c r="E1117" s="167"/>
      <c r="F1117" s="167"/>
      <c r="G1117" s="167"/>
      <c r="H1117" s="167"/>
      <c r="I1117" s="167"/>
      <c r="J1117" s="167"/>
      <c r="K1117" s="167"/>
      <c r="L1117" s="167"/>
      <c r="M1117" s="167"/>
    </row>
    <row r="1118" spans="1:13" x14ac:dyDescent="0.25">
      <c r="A1118" s="167"/>
      <c r="B1118" s="167"/>
      <c r="C1118" s="167"/>
      <c r="D1118" s="167"/>
      <c r="E1118" s="167"/>
      <c r="F1118" s="167"/>
      <c r="G1118" s="167"/>
      <c r="H1118" s="167"/>
      <c r="I1118" s="167"/>
      <c r="J1118" s="167"/>
      <c r="K1118" s="167"/>
      <c r="L1118" s="167"/>
      <c r="M1118" s="167"/>
    </row>
    <row r="1119" spans="1:13" x14ac:dyDescent="0.25">
      <c r="A1119" s="167"/>
      <c r="B1119" s="167"/>
      <c r="C1119" s="167"/>
      <c r="D1119" s="167"/>
      <c r="E1119" s="167"/>
      <c r="F1119" s="167"/>
      <c r="G1119" s="167"/>
      <c r="H1119" s="167"/>
      <c r="I1119" s="167"/>
      <c r="J1119" s="167"/>
      <c r="K1119" s="167"/>
      <c r="L1119" s="167"/>
      <c r="M1119" s="167"/>
    </row>
    <row r="1120" spans="1:13" x14ac:dyDescent="0.25">
      <c r="A1120" s="167"/>
      <c r="B1120" s="167"/>
      <c r="C1120" s="167"/>
      <c r="D1120" s="167"/>
      <c r="E1120" s="167"/>
      <c r="F1120" s="167"/>
      <c r="G1120" s="167"/>
      <c r="H1120" s="167"/>
      <c r="I1120" s="167"/>
      <c r="J1120" s="167"/>
      <c r="K1120" s="167"/>
      <c r="L1120" s="167"/>
      <c r="M1120" s="167"/>
    </row>
    <row r="1121" spans="1:13" x14ac:dyDescent="0.25">
      <c r="A1121" s="167"/>
      <c r="B1121" s="167"/>
      <c r="C1121" s="167"/>
      <c r="D1121" s="167"/>
      <c r="E1121" s="167"/>
      <c r="F1121" s="167"/>
      <c r="G1121" s="167"/>
      <c r="H1121" s="167"/>
      <c r="I1121" s="167"/>
      <c r="J1121" s="167"/>
      <c r="K1121" s="167"/>
      <c r="L1121" s="167"/>
      <c r="M1121" s="167"/>
    </row>
    <row r="1122" spans="1:13" x14ac:dyDescent="0.25">
      <c r="A1122" s="167"/>
      <c r="B1122" s="167"/>
      <c r="C1122" s="167"/>
      <c r="D1122" s="167"/>
      <c r="E1122" s="167"/>
      <c r="F1122" s="167"/>
      <c r="G1122" s="167"/>
      <c r="H1122" s="167"/>
      <c r="I1122" s="167"/>
      <c r="J1122" s="167"/>
      <c r="K1122" s="167"/>
      <c r="L1122" s="167"/>
      <c r="M1122" s="167"/>
    </row>
    <row r="1123" spans="1:13" x14ac:dyDescent="0.25">
      <c r="A1123" s="167"/>
      <c r="B1123" s="167"/>
      <c r="C1123" s="167"/>
      <c r="D1123" s="167"/>
      <c r="E1123" s="167"/>
      <c r="F1123" s="167"/>
      <c r="G1123" s="167"/>
      <c r="H1123" s="167"/>
      <c r="I1123" s="167"/>
      <c r="J1123" s="167"/>
      <c r="K1123" s="167"/>
      <c r="L1123" s="167"/>
      <c r="M1123" s="167"/>
    </row>
    <row r="1124" spans="1:13" x14ac:dyDescent="0.25">
      <c r="A1124" s="167"/>
      <c r="B1124" s="167"/>
      <c r="C1124" s="167"/>
      <c r="D1124" s="167"/>
      <c r="E1124" s="167"/>
      <c r="F1124" s="167"/>
      <c r="G1124" s="167"/>
      <c r="H1124" s="167"/>
      <c r="I1124" s="167"/>
      <c r="J1124" s="167"/>
      <c r="K1124" s="167"/>
      <c r="L1124" s="167"/>
      <c r="M1124" s="167"/>
    </row>
    <row r="1125" spans="1:13" x14ac:dyDescent="0.25">
      <c r="A1125" s="167"/>
      <c r="B1125" s="167"/>
      <c r="C1125" s="167"/>
      <c r="D1125" s="167"/>
      <c r="E1125" s="167"/>
      <c r="F1125" s="167"/>
      <c r="G1125" s="167"/>
      <c r="H1125" s="167"/>
      <c r="I1125" s="167"/>
      <c r="J1125" s="167"/>
      <c r="K1125" s="167"/>
      <c r="L1125" s="167"/>
      <c r="M1125" s="167"/>
    </row>
    <row r="1126" spans="1:13" x14ac:dyDescent="0.25">
      <c r="A1126" s="167"/>
      <c r="B1126" s="167"/>
      <c r="C1126" s="167"/>
      <c r="D1126" s="167"/>
      <c r="E1126" s="167"/>
      <c r="F1126" s="167"/>
      <c r="G1126" s="167"/>
      <c r="H1126" s="167"/>
      <c r="I1126" s="167"/>
      <c r="J1126" s="167"/>
      <c r="K1126" s="167"/>
      <c r="L1126" s="167"/>
      <c r="M1126" s="167"/>
    </row>
    <row r="1127" spans="1:13" x14ac:dyDescent="0.25">
      <c r="A1127" s="167"/>
      <c r="B1127" s="167"/>
      <c r="C1127" s="167"/>
      <c r="D1127" s="167"/>
      <c r="E1127" s="167"/>
      <c r="F1127" s="167"/>
      <c r="G1127" s="167"/>
      <c r="H1127" s="167"/>
      <c r="I1127" s="167"/>
      <c r="J1127" s="167"/>
      <c r="K1127" s="167"/>
      <c r="L1127" s="167"/>
      <c r="M1127" s="167"/>
    </row>
    <row r="1128" spans="1:13" x14ac:dyDescent="0.25">
      <c r="A1128" s="167"/>
      <c r="B1128" s="167"/>
      <c r="C1128" s="167"/>
      <c r="D1128" s="167"/>
      <c r="E1128" s="167"/>
      <c r="F1128" s="167"/>
      <c r="G1128" s="167"/>
      <c r="H1128" s="167"/>
      <c r="I1128" s="167"/>
      <c r="J1128" s="167"/>
      <c r="K1128" s="167"/>
      <c r="L1128" s="167"/>
      <c r="M1128" s="167"/>
    </row>
    <row r="1129" spans="1:13" x14ac:dyDescent="0.25">
      <c r="A1129" s="167"/>
      <c r="B1129" s="167"/>
      <c r="C1129" s="167"/>
      <c r="D1129" s="167"/>
      <c r="E1129" s="167"/>
      <c r="F1129" s="167"/>
      <c r="G1129" s="167"/>
      <c r="H1129" s="167"/>
      <c r="I1129" s="167"/>
      <c r="J1129" s="167"/>
      <c r="K1129" s="167"/>
      <c r="L1129" s="167"/>
      <c r="M1129" s="167"/>
    </row>
    <row r="1130" spans="1:13" x14ac:dyDescent="0.25">
      <c r="A1130" s="167"/>
      <c r="B1130" s="167"/>
      <c r="C1130" s="167"/>
      <c r="D1130" s="167"/>
      <c r="E1130" s="167"/>
      <c r="F1130" s="167"/>
      <c r="G1130" s="167"/>
      <c r="H1130" s="167"/>
      <c r="I1130" s="167"/>
      <c r="J1130" s="167"/>
      <c r="K1130" s="167"/>
      <c r="L1130" s="167"/>
      <c r="M1130" s="167"/>
    </row>
    <row r="1131" spans="1:13" x14ac:dyDescent="0.25">
      <c r="A1131" s="167"/>
      <c r="B1131" s="167"/>
      <c r="C1131" s="167"/>
      <c r="D1131" s="167"/>
      <c r="E1131" s="167"/>
      <c r="F1131" s="167"/>
      <c r="G1131" s="167"/>
      <c r="H1131" s="167"/>
      <c r="I1131" s="167"/>
      <c r="J1131" s="167"/>
      <c r="K1131" s="167"/>
      <c r="L1131" s="167"/>
      <c r="M1131" s="167"/>
    </row>
    <row r="1132" spans="1:13" x14ac:dyDescent="0.25">
      <c r="A1132" s="167"/>
      <c r="B1132" s="167"/>
      <c r="C1132" s="167"/>
      <c r="D1132" s="167"/>
      <c r="E1132" s="167"/>
      <c r="F1132" s="167"/>
      <c r="G1132" s="167"/>
      <c r="H1132" s="167"/>
      <c r="I1132" s="167"/>
      <c r="J1132" s="167"/>
      <c r="K1132" s="167"/>
      <c r="L1132" s="167"/>
      <c r="M1132" s="167"/>
    </row>
    <row r="1133" spans="1:13" x14ac:dyDescent="0.25">
      <c r="A1133" s="167"/>
      <c r="B1133" s="167"/>
      <c r="C1133" s="167"/>
      <c r="D1133" s="167"/>
      <c r="E1133" s="167"/>
      <c r="F1133" s="167"/>
      <c r="G1133" s="167"/>
      <c r="H1133" s="167"/>
      <c r="I1133" s="167"/>
      <c r="J1133" s="167"/>
      <c r="K1133" s="167"/>
      <c r="L1133" s="167"/>
      <c r="M1133" s="167"/>
    </row>
    <row r="1134" spans="1:13" x14ac:dyDescent="0.25">
      <c r="A1134" s="167"/>
      <c r="B1134" s="167"/>
      <c r="C1134" s="167"/>
      <c r="D1134" s="167"/>
      <c r="E1134" s="167"/>
      <c r="F1134" s="167"/>
      <c r="G1134" s="167"/>
      <c r="H1134" s="167"/>
      <c r="I1134" s="167"/>
      <c r="J1134" s="167"/>
      <c r="K1134" s="167"/>
      <c r="L1134" s="167"/>
      <c r="M1134" s="167"/>
    </row>
    <row r="1135" spans="1:13" x14ac:dyDescent="0.25">
      <c r="A1135" s="167"/>
      <c r="B1135" s="167"/>
      <c r="C1135" s="167"/>
      <c r="D1135" s="167"/>
      <c r="E1135" s="167"/>
      <c r="F1135" s="167"/>
      <c r="G1135" s="167"/>
      <c r="H1135" s="167"/>
      <c r="I1135" s="167"/>
      <c r="J1135" s="167"/>
      <c r="K1135" s="167"/>
      <c r="L1135" s="167"/>
      <c r="M1135" s="167"/>
    </row>
    <row r="1136" spans="1:13" x14ac:dyDescent="0.25">
      <c r="A1136" s="167"/>
      <c r="B1136" s="167"/>
      <c r="C1136" s="167"/>
      <c r="D1136" s="167"/>
      <c r="E1136" s="167"/>
      <c r="F1136" s="167"/>
      <c r="G1136" s="167"/>
      <c r="H1136" s="167"/>
      <c r="I1136" s="167"/>
      <c r="J1136" s="167"/>
      <c r="K1136" s="167"/>
      <c r="L1136" s="167"/>
      <c r="M1136" s="167"/>
    </row>
    <row r="1137" spans="1:13" x14ac:dyDescent="0.25">
      <c r="A1137" s="167"/>
      <c r="B1137" s="167"/>
      <c r="C1137" s="167"/>
      <c r="D1137" s="167"/>
      <c r="E1137" s="167"/>
      <c r="F1137" s="167"/>
      <c r="G1137" s="167"/>
      <c r="H1137" s="167"/>
      <c r="I1137" s="167"/>
      <c r="J1137" s="167"/>
      <c r="K1137" s="167"/>
      <c r="L1137" s="167"/>
      <c r="M1137" s="167"/>
    </row>
    <row r="1138" spans="1:13" x14ac:dyDescent="0.25">
      <c r="A1138" s="167"/>
      <c r="B1138" s="167"/>
      <c r="C1138" s="167"/>
      <c r="D1138" s="167"/>
      <c r="E1138" s="167"/>
      <c r="F1138" s="167"/>
      <c r="G1138" s="167"/>
      <c r="H1138" s="167"/>
      <c r="I1138" s="167"/>
      <c r="J1138" s="167"/>
      <c r="K1138" s="167"/>
      <c r="L1138" s="167"/>
      <c r="M1138" s="167"/>
    </row>
    <row r="1139" spans="1:13" x14ac:dyDescent="0.25">
      <c r="A1139" s="167"/>
      <c r="B1139" s="167"/>
      <c r="C1139" s="167"/>
      <c r="D1139" s="167"/>
      <c r="E1139" s="167"/>
      <c r="F1139" s="167"/>
      <c r="G1139" s="167"/>
      <c r="H1139" s="167"/>
      <c r="I1139" s="167"/>
      <c r="J1139" s="167"/>
      <c r="K1139" s="167"/>
      <c r="L1139" s="167"/>
      <c r="M1139" s="167"/>
    </row>
    <row r="1140" spans="1:13" x14ac:dyDescent="0.25">
      <c r="A1140" s="167"/>
      <c r="B1140" s="167"/>
      <c r="C1140" s="167"/>
      <c r="D1140" s="167"/>
      <c r="E1140" s="167"/>
      <c r="F1140" s="167"/>
      <c r="G1140" s="167"/>
      <c r="H1140" s="167"/>
      <c r="I1140" s="167"/>
      <c r="J1140" s="167"/>
      <c r="K1140" s="167"/>
      <c r="L1140" s="167"/>
      <c r="M1140" s="167"/>
    </row>
    <row r="1141" spans="1:13" x14ac:dyDescent="0.25">
      <c r="A1141" s="167"/>
      <c r="B1141" s="167"/>
      <c r="C1141" s="167"/>
      <c r="D1141" s="167"/>
      <c r="E1141" s="167"/>
      <c r="F1141" s="167"/>
      <c r="G1141" s="167"/>
      <c r="H1141" s="167"/>
      <c r="I1141" s="167"/>
      <c r="J1141" s="167"/>
      <c r="K1141" s="167"/>
      <c r="L1141" s="167"/>
      <c r="M1141" s="167"/>
    </row>
    <row r="1142" spans="1:13" x14ac:dyDescent="0.25">
      <c r="A1142" s="167"/>
      <c r="B1142" s="167"/>
      <c r="C1142" s="167"/>
      <c r="D1142" s="167"/>
      <c r="E1142" s="167"/>
      <c r="F1142" s="167"/>
      <c r="G1142" s="167"/>
      <c r="H1142" s="167"/>
      <c r="I1142" s="167"/>
      <c r="J1142" s="167"/>
      <c r="K1142" s="167"/>
      <c r="L1142" s="167"/>
      <c r="M1142" s="167"/>
    </row>
    <row r="1143" spans="1:13" x14ac:dyDescent="0.25">
      <c r="A1143" s="167"/>
      <c r="B1143" s="167"/>
      <c r="C1143" s="167"/>
      <c r="D1143" s="167"/>
      <c r="E1143" s="167"/>
      <c r="F1143" s="167"/>
      <c r="G1143" s="167"/>
      <c r="H1143" s="167"/>
      <c r="I1143" s="167"/>
      <c r="J1143" s="167"/>
      <c r="K1143" s="167"/>
      <c r="L1143" s="167"/>
      <c r="M1143" s="167"/>
    </row>
    <row r="1144" spans="1:13" x14ac:dyDescent="0.25">
      <c r="A1144" s="167"/>
      <c r="B1144" s="167"/>
      <c r="C1144" s="167"/>
      <c r="D1144" s="167"/>
      <c r="E1144" s="167"/>
      <c r="F1144" s="167"/>
      <c r="G1144" s="167"/>
      <c r="H1144" s="167"/>
      <c r="I1144" s="167"/>
      <c r="J1144" s="167"/>
      <c r="K1144" s="167"/>
      <c r="L1144" s="167"/>
      <c r="M1144" s="167"/>
    </row>
    <row r="1145" spans="1:13" x14ac:dyDescent="0.25">
      <c r="A1145" s="167"/>
      <c r="B1145" s="167"/>
      <c r="C1145" s="167"/>
      <c r="D1145" s="167"/>
      <c r="E1145" s="167"/>
      <c r="F1145" s="167"/>
      <c r="G1145" s="167"/>
      <c r="H1145" s="167"/>
      <c r="I1145" s="167"/>
      <c r="J1145" s="167"/>
      <c r="K1145" s="167"/>
      <c r="L1145" s="167"/>
      <c r="M1145" s="167"/>
    </row>
    <row r="1146" spans="1:13" x14ac:dyDescent="0.25">
      <c r="A1146" s="167"/>
      <c r="B1146" s="167"/>
      <c r="C1146" s="167"/>
      <c r="D1146" s="167"/>
      <c r="E1146" s="167"/>
      <c r="F1146" s="167"/>
      <c r="G1146" s="167"/>
      <c r="H1146" s="167"/>
      <c r="I1146" s="167"/>
      <c r="J1146" s="167"/>
      <c r="K1146" s="167"/>
      <c r="L1146" s="167"/>
      <c r="M1146" s="167"/>
    </row>
    <row r="1147" spans="1:13" x14ac:dyDescent="0.25">
      <c r="A1147" s="167"/>
      <c r="B1147" s="167"/>
      <c r="C1147" s="167"/>
      <c r="D1147" s="167"/>
      <c r="E1147" s="167"/>
      <c r="F1147" s="167"/>
      <c r="G1147" s="167"/>
      <c r="H1147" s="167"/>
      <c r="I1147" s="167"/>
      <c r="J1147" s="167"/>
      <c r="K1147" s="167"/>
      <c r="L1147" s="167"/>
      <c r="M1147" s="167"/>
    </row>
    <row r="1148" spans="1:13" x14ac:dyDescent="0.25">
      <c r="A1148" s="167"/>
      <c r="B1148" s="167"/>
      <c r="C1148" s="167"/>
      <c r="D1148" s="167"/>
      <c r="E1148" s="167"/>
      <c r="F1148" s="167"/>
      <c r="G1148" s="167"/>
      <c r="H1148" s="167"/>
      <c r="I1148" s="167"/>
      <c r="J1148" s="167"/>
      <c r="K1148" s="167"/>
      <c r="L1148" s="167"/>
      <c r="M1148" s="167"/>
    </row>
    <row r="1149" spans="1:13" x14ac:dyDescent="0.25">
      <c r="A1149" s="167"/>
      <c r="B1149" s="167"/>
      <c r="C1149" s="167"/>
      <c r="D1149" s="167"/>
      <c r="E1149" s="167"/>
      <c r="F1149" s="167"/>
      <c r="G1149" s="167"/>
      <c r="H1149" s="167"/>
      <c r="I1149" s="167"/>
      <c r="J1149" s="167"/>
      <c r="K1149" s="167"/>
      <c r="L1149" s="167"/>
      <c r="M1149" s="167"/>
    </row>
    <row r="1150" spans="1:13" x14ac:dyDescent="0.25">
      <c r="A1150" s="167"/>
      <c r="B1150" s="167"/>
      <c r="C1150" s="167"/>
      <c r="D1150" s="167"/>
      <c r="E1150" s="167"/>
      <c r="F1150" s="167"/>
      <c r="G1150" s="167"/>
      <c r="H1150" s="167"/>
      <c r="I1150" s="167"/>
      <c r="J1150" s="167"/>
      <c r="K1150" s="167"/>
      <c r="L1150" s="167"/>
      <c r="M1150" s="167"/>
    </row>
    <row r="1151" spans="1:13" x14ac:dyDescent="0.25">
      <c r="A1151" s="167"/>
      <c r="B1151" s="167"/>
      <c r="C1151" s="167"/>
      <c r="D1151" s="167"/>
      <c r="E1151" s="167"/>
      <c r="F1151" s="167"/>
      <c r="G1151" s="167"/>
      <c r="H1151" s="167"/>
      <c r="I1151" s="167"/>
      <c r="J1151" s="167"/>
      <c r="K1151" s="167"/>
      <c r="L1151" s="167"/>
      <c r="M1151" s="167"/>
    </row>
    <row r="1152" spans="1:13" x14ac:dyDescent="0.25">
      <c r="A1152" s="167"/>
      <c r="B1152" s="167"/>
      <c r="C1152" s="167"/>
      <c r="D1152" s="167"/>
      <c r="E1152" s="167"/>
      <c r="F1152" s="167"/>
      <c r="G1152" s="167"/>
      <c r="H1152" s="167"/>
      <c r="I1152" s="167"/>
      <c r="J1152" s="167"/>
      <c r="K1152" s="167"/>
      <c r="L1152" s="167"/>
      <c r="M1152" s="167"/>
    </row>
    <row r="1153" spans="1:13" x14ac:dyDescent="0.25">
      <c r="A1153" s="167"/>
      <c r="B1153" s="167"/>
      <c r="C1153" s="167"/>
      <c r="D1153" s="167"/>
      <c r="E1153" s="167"/>
      <c r="F1153" s="167"/>
      <c r="G1153" s="167"/>
      <c r="H1153" s="167"/>
      <c r="I1153" s="167"/>
      <c r="J1153" s="167"/>
      <c r="K1153" s="167"/>
      <c r="L1153" s="167"/>
      <c r="M1153" s="167"/>
    </row>
    <row r="1154" spans="1:13" x14ac:dyDescent="0.25">
      <c r="A1154" s="167"/>
      <c r="B1154" s="167"/>
      <c r="C1154" s="167"/>
      <c r="D1154" s="167"/>
      <c r="E1154" s="167"/>
      <c r="F1154" s="167"/>
      <c r="G1154" s="167"/>
      <c r="H1154" s="167"/>
      <c r="I1154" s="167"/>
      <c r="J1154" s="167"/>
      <c r="K1154" s="167"/>
      <c r="L1154" s="167"/>
      <c r="M1154" s="167"/>
    </row>
    <row r="1155" spans="1:13" x14ac:dyDescent="0.25">
      <c r="A1155" s="167"/>
      <c r="B1155" s="167"/>
      <c r="C1155" s="167"/>
      <c r="D1155" s="167"/>
      <c r="E1155" s="167"/>
      <c r="F1155" s="167"/>
      <c r="G1155" s="167"/>
      <c r="H1155" s="167"/>
      <c r="I1155" s="167"/>
      <c r="J1155" s="167"/>
      <c r="K1155" s="167"/>
      <c r="L1155" s="167"/>
      <c r="M1155" s="167"/>
    </row>
    <row r="1156" spans="1:13" x14ac:dyDescent="0.25">
      <c r="A1156" s="167"/>
      <c r="B1156" s="167"/>
      <c r="C1156" s="167"/>
      <c r="D1156" s="167"/>
      <c r="E1156" s="167"/>
      <c r="F1156" s="167"/>
      <c r="G1156" s="167"/>
      <c r="H1156" s="167"/>
      <c r="I1156" s="167"/>
      <c r="J1156" s="167"/>
      <c r="K1156" s="167"/>
      <c r="L1156" s="167"/>
      <c r="M1156" s="167"/>
    </row>
    <row r="1157" spans="1:13" x14ac:dyDescent="0.25">
      <c r="A1157" s="167"/>
      <c r="B1157" s="167"/>
      <c r="C1157" s="167"/>
      <c r="D1157" s="167"/>
      <c r="E1157" s="167"/>
      <c r="F1157" s="167"/>
      <c r="G1157" s="167"/>
      <c r="H1157" s="167"/>
      <c r="I1157" s="167"/>
      <c r="J1157" s="167"/>
      <c r="K1157" s="167"/>
      <c r="L1157" s="167"/>
      <c r="M1157" s="167"/>
    </row>
    <row r="1158" spans="1:13" x14ac:dyDescent="0.25">
      <c r="A1158" s="167"/>
      <c r="B1158" s="167"/>
      <c r="C1158" s="167"/>
      <c r="D1158" s="167"/>
      <c r="E1158" s="167"/>
      <c r="F1158" s="167"/>
      <c r="G1158" s="167"/>
      <c r="H1158" s="167"/>
      <c r="I1158" s="167"/>
      <c r="J1158" s="167"/>
      <c r="K1158" s="167"/>
      <c r="L1158" s="167"/>
      <c r="M1158" s="167"/>
    </row>
    <row r="1159" spans="1:13" x14ac:dyDescent="0.25">
      <c r="A1159" s="167"/>
      <c r="B1159" s="167"/>
      <c r="C1159" s="167"/>
      <c r="D1159" s="167"/>
      <c r="E1159" s="167"/>
      <c r="F1159" s="167"/>
      <c r="G1159" s="167"/>
      <c r="H1159" s="167"/>
      <c r="I1159" s="167"/>
      <c r="J1159" s="167"/>
      <c r="K1159" s="167"/>
      <c r="L1159" s="167"/>
      <c r="M1159" s="167"/>
    </row>
    <row r="1160" spans="1:13" x14ac:dyDescent="0.25">
      <c r="A1160" s="167"/>
      <c r="B1160" s="167"/>
      <c r="C1160" s="167"/>
      <c r="D1160" s="167"/>
      <c r="E1160" s="167"/>
      <c r="F1160" s="167"/>
      <c r="G1160" s="167"/>
      <c r="H1160" s="167"/>
      <c r="I1160" s="167"/>
      <c r="J1160" s="167"/>
      <c r="K1160" s="167"/>
      <c r="L1160" s="167"/>
      <c r="M1160" s="167"/>
    </row>
    <row r="1161" spans="1:13" x14ac:dyDescent="0.25">
      <c r="A1161" s="167"/>
      <c r="B1161" s="167"/>
      <c r="C1161" s="167"/>
      <c r="D1161" s="167"/>
      <c r="E1161" s="167"/>
      <c r="F1161" s="167"/>
      <c r="G1161" s="167"/>
      <c r="H1161" s="167"/>
      <c r="I1161" s="167"/>
      <c r="J1161" s="167"/>
      <c r="K1161" s="167"/>
      <c r="L1161" s="167"/>
      <c r="M1161" s="167"/>
    </row>
    <row r="1162" spans="1:13" x14ac:dyDescent="0.25">
      <c r="A1162" s="167"/>
      <c r="B1162" s="167"/>
      <c r="C1162" s="167"/>
      <c r="D1162" s="167"/>
      <c r="E1162" s="167"/>
      <c r="F1162" s="167"/>
      <c r="G1162" s="167"/>
      <c r="H1162" s="167"/>
      <c r="I1162" s="167"/>
      <c r="J1162" s="167"/>
      <c r="K1162" s="167"/>
      <c r="L1162" s="167"/>
      <c r="M1162" s="167"/>
    </row>
    <row r="1163" spans="1:13" x14ac:dyDescent="0.25">
      <c r="A1163" s="167"/>
      <c r="B1163" s="167"/>
      <c r="C1163" s="167"/>
      <c r="D1163" s="167"/>
      <c r="E1163" s="167"/>
      <c r="F1163" s="167"/>
      <c r="G1163" s="167"/>
      <c r="H1163" s="167"/>
      <c r="I1163" s="167"/>
      <c r="J1163" s="167"/>
      <c r="K1163" s="167"/>
      <c r="L1163" s="167"/>
      <c r="M1163" s="167"/>
    </row>
    <row r="1164" spans="1:13" x14ac:dyDescent="0.25">
      <c r="A1164" s="167"/>
      <c r="B1164" s="167"/>
      <c r="C1164" s="167"/>
      <c r="D1164" s="167"/>
      <c r="E1164" s="167"/>
      <c r="F1164" s="167"/>
      <c r="G1164" s="167"/>
      <c r="H1164" s="167"/>
      <c r="I1164" s="167"/>
      <c r="J1164" s="167"/>
      <c r="K1164" s="167"/>
      <c r="L1164" s="167"/>
      <c r="M1164" s="167"/>
    </row>
    <row r="1165" spans="1:13" x14ac:dyDescent="0.25">
      <c r="A1165" s="167"/>
      <c r="B1165" s="167"/>
      <c r="C1165" s="167"/>
      <c r="D1165" s="167"/>
      <c r="E1165" s="167"/>
      <c r="F1165" s="167"/>
      <c r="G1165" s="167"/>
      <c r="H1165" s="167"/>
      <c r="I1165" s="167"/>
      <c r="J1165" s="167"/>
      <c r="K1165" s="167"/>
      <c r="L1165" s="167"/>
      <c r="M1165" s="167"/>
    </row>
    <row r="1166" spans="1:13" x14ac:dyDescent="0.25">
      <c r="A1166" s="167"/>
      <c r="B1166" s="167"/>
      <c r="C1166" s="167"/>
      <c r="D1166" s="167"/>
      <c r="E1166" s="167"/>
      <c r="F1166" s="167"/>
      <c r="G1166" s="167"/>
      <c r="H1166" s="167"/>
      <c r="I1166" s="167"/>
      <c r="J1166" s="167"/>
      <c r="K1166" s="167"/>
      <c r="L1166" s="167"/>
      <c r="M1166" s="167"/>
    </row>
    <row r="1167" spans="1:13" x14ac:dyDescent="0.25">
      <c r="A1167" s="167"/>
      <c r="B1167" s="167"/>
      <c r="C1167" s="167"/>
      <c r="D1167" s="167"/>
      <c r="E1167" s="167"/>
      <c r="F1167" s="167"/>
      <c r="G1167" s="167"/>
      <c r="H1167" s="167"/>
      <c r="I1167" s="167"/>
      <c r="J1167" s="167"/>
      <c r="K1167" s="167"/>
      <c r="L1167" s="167"/>
      <c r="M1167" s="167"/>
    </row>
    <row r="1168" spans="1:13" x14ac:dyDescent="0.25">
      <c r="A1168" s="167"/>
      <c r="B1168" s="167"/>
      <c r="C1168" s="167"/>
      <c r="D1168" s="167"/>
      <c r="E1168" s="167"/>
      <c r="F1168" s="167"/>
      <c r="G1168" s="167"/>
      <c r="H1168" s="167"/>
      <c r="I1168" s="167"/>
      <c r="J1168" s="167"/>
      <c r="K1168" s="167"/>
      <c r="L1168" s="167"/>
      <c r="M1168" s="167"/>
    </row>
    <row r="1169" spans="1:13" x14ac:dyDescent="0.25">
      <c r="A1169" s="167"/>
      <c r="B1169" s="167"/>
      <c r="C1169" s="167"/>
      <c r="D1169" s="167"/>
      <c r="E1169" s="167"/>
      <c r="F1169" s="167"/>
      <c r="G1169" s="167"/>
      <c r="H1169" s="167"/>
      <c r="I1169" s="167"/>
      <c r="J1169" s="167"/>
      <c r="K1169" s="167"/>
      <c r="L1169" s="167"/>
      <c r="M1169" s="167"/>
    </row>
    <row r="1170" spans="1:13" x14ac:dyDescent="0.25">
      <c r="A1170" s="167"/>
      <c r="B1170" s="167"/>
      <c r="C1170" s="167"/>
      <c r="D1170" s="167"/>
      <c r="E1170" s="167"/>
      <c r="F1170" s="167"/>
      <c r="G1170" s="167"/>
      <c r="H1170" s="167"/>
      <c r="I1170" s="167"/>
      <c r="J1170" s="167"/>
      <c r="K1170" s="167"/>
      <c r="L1170" s="167"/>
      <c r="M1170" s="167"/>
    </row>
    <row r="1171" spans="1:13" x14ac:dyDescent="0.25">
      <c r="A1171" s="167"/>
      <c r="B1171" s="167"/>
      <c r="C1171" s="167"/>
      <c r="D1171" s="167"/>
      <c r="E1171" s="167"/>
      <c r="F1171" s="167"/>
      <c r="G1171" s="167"/>
      <c r="H1171" s="167"/>
      <c r="I1171" s="167"/>
      <c r="J1171" s="167"/>
      <c r="K1171" s="167"/>
      <c r="L1171" s="167"/>
      <c r="M1171" s="167"/>
    </row>
    <row r="1172" spans="1:13" x14ac:dyDescent="0.25">
      <c r="A1172" s="167"/>
      <c r="B1172" s="167"/>
      <c r="C1172" s="167"/>
      <c r="D1172" s="167"/>
      <c r="E1172" s="167"/>
      <c r="F1172" s="167"/>
      <c r="G1172" s="167"/>
      <c r="H1172" s="167"/>
      <c r="I1172" s="167"/>
      <c r="J1172" s="167"/>
      <c r="K1172" s="167"/>
      <c r="L1172" s="167"/>
      <c r="M1172" s="167"/>
    </row>
    <row r="1173" spans="1:13" x14ac:dyDescent="0.25">
      <c r="A1173" s="167"/>
      <c r="B1173" s="167"/>
      <c r="C1173" s="167"/>
      <c r="D1173" s="167"/>
      <c r="E1173" s="167"/>
      <c r="F1173" s="167"/>
      <c r="G1173" s="167"/>
      <c r="H1173" s="167"/>
      <c r="I1173" s="167"/>
      <c r="J1173" s="167"/>
      <c r="K1173" s="167"/>
      <c r="L1173" s="167"/>
      <c r="M1173" s="167"/>
    </row>
    <row r="1174" spans="1:13" x14ac:dyDescent="0.25">
      <c r="A1174" s="167"/>
      <c r="B1174" s="167"/>
      <c r="C1174" s="167"/>
      <c r="D1174" s="167"/>
      <c r="E1174" s="167"/>
      <c r="F1174" s="167"/>
      <c r="G1174" s="167"/>
      <c r="H1174" s="167"/>
      <c r="I1174" s="167"/>
      <c r="J1174" s="167"/>
      <c r="K1174" s="167"/>
      <c r="L1174" s="167"/>
      <c r="M1174" s="167"/>
    </row>
    <row r="1175" spans="1:13" x14ac:dyDescent="0.25">
      <c r="A1175" s="167"/>
      <c r="B1175" s="167"/>
      <c r="C1175" s="167"/>
      <c r="D1175" s="167"/>
      <c r="E1175" s="167"/>
      <c r="F1175" s="167"/>
      <c r="G1175" s="167"/>
      <c r="H1175" s="167"/>
      <c r="I1175" s="167"/>
      <c r="J1175" s="167"/>
      <c r="K1175" s="167"/>
      <c r="L1175" s="167"/>
      <c r="M1175" s="167"/>
    </row>
    <row r="1176" spans="1:13" x14ac:dyDescent="0.25">
      <c r="A1176" s="167"/>
      <c r="B1176" s="167"/>
      <c r="C1176" s="167"/>
      <c r="D1176" s="167"/>
      <c r="E1176" s="167"/>
      <c r="F1176" s="167"/>
      <c r="G1176" s="167"/>
      <c r="H1176" s="167"/>
      <c r="I1176" s="167"/>
      <c r="J1176" s="167"/>
      <c r="K1176" s="167"/>
      <c r="L1176" s="167"/>
      <c r="M1176" s="167"/>
    </row>
    <row r="1177" spans="1:13" x14ac:dyDescent="0.25">
      <c r="A1177" s="167"/>
      <c r="B1177" s="167"/>
      <c r="C1177" s="167"/>
      <c r="D1177" s="167"/>
      <c r="E1177" s="167"/>
      <c r="F1177" s="167"/>
      <c r="G1177" s="167"/>
      <c r="H1177" s="167"/>
      <c r="I1177" s="167"/>
      <c r="J1177" s="167"/>
      <c r="K1177" s="167"/>
      <c r="L1177" s="167"/>
      <c r="M1177" s="167"/>
    </row>
    <row r="1178" spans="1:13" x14ac:dyDescent="0.25">
      <c r="A1178" s="167"/>
      <c r="B1178" s="167"/>
      <c r="C1178" s="167"/>
      <c r="D1178" s="167"/>
      <c r="E1178" s="167"/>
      <c r="F1178" s="167"/>
      <c r="G1178" s="167"/>
      <c r="H1178" s="167"/>
      <c r="I1178" s="167"/>
      <c r="J1178" s="167"/>
      <c r="K1178" s="167"/>
      <c r="L1178" s="167"/>
      <c r="M1178" s="167"/>
    </row>
    <row r="1179" spans="1:13" x14ac:dyDescent="0.25">
      <c r="A1179" s="167"/>
      <c r="B1179" s="167"/>
      <c r="C1179" s="167"/>
      <c r="D1179" s="167"/>
      <c r="E1179" s="167"/>
      <c r="F1179" s="167"/>
      <c r="G1179" s="167"/>
      <c r="H1179" s="167"/>
      <c r="I1179" s="167"/>
      <c r="J1179" s="167"/>
      <c r="K1179" s="167"/>
      <c r="L1179" s="167"/>
      <c r="M1179" s="167"/>
    </row>
    <row r="1180" spans="1:13" x14ac:dyDescent="0.25">
      <c r="A1180" s="167"/>
      <c r="B1180" s="167"/>
      <c r="C1180" s="167"/>
      <c r="D1180" s="167"/>
      <c r="E1180" s="167"/>
      <c r="F1180" s="167"/>
      <c r="G1180" s="167"/>
      <c r="H1180" s="167"/>
      <c r="I1180" s="167"/>
      <c r="J1180" s="167"/>
      <c r="K1180" s="167"/>
      <c r="L1180" s="167"/>
      <c r="M1180" s="167"/>
    </row>
    <row r="1181" spans="1:13" x14ac:dyDescent="0.25">
      <c r="A1181" s="167"/>
      <c r="B1181" s="167"/>
      <c r="C1181" s="167"/>
      <c r="D1181" s="167"/>
      <c r="E1181" s="167"/>
      <c r="F1181" s="167"/>
      <c r="G1181" s="167"/>
      <c r="H1181" s="167"/>
      <c r="I1181" s="167"/>
      <c r="J1181" s="167"/>
      <c r="K1181" s="167"/>
      <c r="L1181" s="167"/>
      <c r="M1181" s="167"/>
    </row>
    <row r="1182" spans="1:13" x14ac:dyDescent="0.25">
      <c r="A1182" s="167"/>
      <c r="B1182" s="167"/>
      <c r="C1182" s="167"/>
      <c r="D1182" s="167"/>
      <c r="E1182" s="167"/>
      <c r="F1182" s="167"/>
      <c r="G1182" s="167"/>
      <c r="H1182" s="167"/>
      <c r="I1182" s="167"/>
      <c r="J1182" s="167"/>
      <c r="K1182" s="167"/>
      <c r="L1182" s="167"/>
      <c r="M1182" s="167"/>
    </row>
    <row r="1183" spans="1:13" x14ac:dyDescent="0.25">
      <c r="A1183" s="167"/>
      <c r="B1183" s="167"/>
      <c r="C1183" s="167"/>
      <c r="D1183" s="167"/>
      <c r="E1183" s="167"/>
      <c r="F1183" s="167"/>
      <c r="G1183" s="167"/>
      <c r="H1183" s="167"/>
      <c r="I1183" s="167"/>
      <c r="J1183" s="167"/>
      <c r="K1183" s="167"/>
      <c r="L1183" s="167"/>
      <c r="M1183" s="167"/>
    </row>
    <row r="1184" spans="1:13" x14ac:dyDescent="0.25">
      <c r="A1184" s="167"/>
      <c r="B1184" s="167"/>
      <c r="C1184" s="167"/>
      <c r="D1184" s="167"/>
      <c r="E1184" s="167"/>
      <c r="F1184" s="167"/>
      <c r="G1184" s="167"/>
      <c r="H1184" s="167"/>
      <c r="I1184" s="167"/>
      <c r="J1184" s="167"/>
      <c r="K1184" s="167"/>
      <c r="L1184" s="167"/>
      <c r="M1184" s="167"/>
    </row>
    <row r="1185" spans="1:13" x14ac:dyDescent="0.25">
      <c r="A1185" s="167"/>
      <c r="B1185" s="167"/>
      <c r="C1185" s="167"/>
      <c r="D1185" s="167"/>
      <c r="E1185" s="167"/>
      <c r="F1185" s="167"/>
      <c r="G1185" s="167"/>
      <c r="H1185" s="167"/>
      <c r="I1185" s="167"/>
      <c r="J1185" s="167"/>
      <c r="K1185" s="167"/>
      <c r="L1185" s="167"/>
      <c r="M1185" s="167"/>
    </row>
    <row r="1186" spans="1:13" x14ac:dyDescent="0.25">
      <c r="A1186" s="167"/>
      <c r="B1186" s="167"/>
      <c r="C1186" s="167"/>
      <c r="D1186" s="167"/>
      <c r="E1186" s="167"/>
      <c r="F1186" s="167"/>
      <c r="G1186" s="167"/>
      <c r="H1186" s="167"/>
      <c r="I1186" s="167"/>
      <c r="J1186" s="167"/>
      <c r="K1186" s="167"/>
      <c r="L1186" s="167"/>
      <c r="M1186" s="167"/>
    </row>
    <row r="1187" spans="1:13" x14ac:dyDescent="0.25">
      <c r="A1187" s="167"/>
      <c r="B1187" s="167"/>
      <c r="C1187" s="167"/>
      <c r="D1187" s="167"/>
      <c r="E1187" s="167"/>
      <c r="F1187" s="167"/>
      <c r="G1187" s="167"/>
      <c r="H1187" s="167"/>
      <c r="I1187" s="167"/>
      <c r="J1187" s="167"/>
      <c r="K1187" s="167"/>
      <c r="L1187" s="167"/>
      <c r="M1187" s="167"/>
    </row>
    <row r="1188" spans="1:13" x14ac:dyDescent="0.25">
      <c r="A1188" s="167"/>
      <c r="B1188" s="167"/>
      <c r="C1188" s="167"/>
      <c r="D1188" s="167"/>
      <c r="E1188" s="167"/>
      <c r="F1188" s="167"/>
      <c r="G1188" s="167"/>
      <c r="H1188" s="167"/>
      <c r="I1188" s="167"/>
      <c r="J1188" s="167"/>
      <c r="K1188" s="167"/>
      <c r="L1188" s="167"/>
      <c r="M1188" s="167"/>
    </row>
    <row r="1189" spans="1:13" x14ac:dyDescent="0.25">
      <c r="A1189" s="167"/>
      <c r="B1189" s="167"/>
      <c r="C1189" s="167"/>
      <c r="D1189" s="167"/>
      <c r="E1189" s="167"/>
      <c r="F1189" s="167"/>
      <c r="G1189" s="167"/>
      <c r="H1189" s="167"/>
      <c r="I1189" s="167"/>
      <c r="J1189" s="167"/>
      <c r="K1189" s="167"/>
      <c r="L1189" s="167"/>
      <c r="M1189" s="167"/>
    </row>
    <row r="1190" spans="1:13" x14ac:dyDescent="0.25">
      <c r="A1190" s="167"/>
      <c r="B1190" s="167"/>
      <c r="C1190" s="167"/>
      <c r="D1190" s="167"/>
      <c r="E1190" s="167"/>
      <c r="F1190" s="167"/>
      <c r="G1190" s="167"/>
      <c r="H1190" s="167"/>
      <c r="I1190" s="167"/>
      <c r="J1190" s="167"/>
      <c r="K1190" s="167"/>
      <c r="L1190" s="167"/>
      <c r="M1190" s="167"/>
    </row>
  </sheetData>
  <mergeCells count="398">
    <mergeCell ref="I7:J7"/>
    <mergeCell ref="I8:J8"/>
    <mergeCell ref="I9:J9"/>
    <mergeCell ref="I11:J11"/>
    <mergeCell ref="I12:J12"/>
    <mergeCell ref="I13:J13"/>
    <mergeCell ref="B581:F581"/>
    <mergeCell ref="A1:M1"/>
    <mergeCell ref="B7:C7"/>
    <mergeCell ref="D7:F7"/>
    <mergeCell ref="B8:C8"/>
    <mergeCell ref="D8:F8"/>
    <mergeCell ref="B11:C11"/>
    <mergeCell ref="D11:F11"/>
    <mergeCell ref="B13:C13"/>
    <mergeCell ref="D13:F13"/>
    <mergeCell ref="B14:C14"/>
    <mergeCell ref="B9:C9"/>
    <mergeCell ref="D9:F9"/>
    <mergeCell ref="B10:C10"/>
    <mergeCell ref="D10:F10"/>
    <mergeCell ref="B46:E46"/>
    <mergeCell ref="B47:E47"/>
    <mergeCell ref="B48:E48"/>
    <mergeCell ref="B49:E49"/>
    <mergeCell ref="B50:E50"/>
    <mergeCell ref="B51:E51"/>
    <mergeCell ref="B41:E41"/>
    <mergeCell ref="B42:E42"/>
    <mergeCell ref="B43:E43"/>
    <mergeCell ref="B44:E44"/>
    <mergeCell ref="B45:E45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70:E70"/>
    <mergeCell ref="B71:E71"/>
    <mergeCell ref="B72:E72"/>
    <mergeCell ref="B73:E73"/>
    <mergeCell ref="B74:E74"/>
    <mergeCell ref="B75:E75"/>
    <mergeCell ref="B64:E64"/>
    <mergeCell ref="B65:E65"/>
    <mergeCell ref="B66:E66"/>
    <mergeCell ref="B67:E67"/>
    <mergeCell ref="B68:E68"/>
    <mergeCell ref="B69:E69"/>
    <mergeCell ref="B82:E82"/>
    <mergeCell ref="B83:E83"/>
    <mergeCell ref="B90:E90"/>
    <mergeCell ref="B91:E91"/>
    <mergeCell ref="B92:E92"/>
    <mergeCell ref="B76:E76"/>
    <mergeCell ref="B77:E77"/>
    <mergeCell ref="B78:E78"/>
    <mergeCell ref="B79:E79"/>
    <mergeCell ref="B80:E80"/>
    <mergeCell ref="B81:E81"/>
    <mergeCell ref="B99:E99"/>
    <mergeCell ref="B100:E100"/>
    <mergeCell ref="B101:E101"/>
    <mergeCell ref="B102:E102"/>
    <mergeCell ref="B103:E103"/>
    <mergeCell ref="B104:E104"/>
    <mergeCell ref="B93:E93"/>
    <mergeCell ref="B94:E94"/>
    <mergeCell ref="B95:E95"/>
    <mergeCell ref="B96:E96"/>
    <mergeCell ref="B97:E97"/>
    <mergeCell ref="B98:E98"/>
    <mergeCell ref="B111:E111"/>
    <mergeCell ref="B112:E112"/>
    <mergeCell ref="B113:E113"/>
    <mergeCell ref="B114:E114"/>
    <mergeCell ref="B115:E115"/>
    <mergeCell ref="B116:E116"/>
    <mergeCell ref="B105:E105"/>
    <mergeCell ref="B106:E106"/>
    <mergeCell ref="B107:E107"/>
    <mergeCell ref="B108:E108"/>
    <mergeCell ref="B109:E109"/>
    <mergeCell ref="B110:E110"/>
    <mergeCell ref="B123:E123"/>
    <mergeCell ref="B124:E124"/>
    <mergeCell ref="B125:E125"/>
    <mergeCell ref="B126:E126"/>
    <mergeCell ref="B127:E127"/>
    <mergeCell ref="B128:E128"/>
    <mergeCell ref="B117:E117"/>
    <mergeCell ref="B118:E118"/>
    <mergeCell ref="B119:E119"/>
    <mergeCell ref="B120:E120"/>
    <mergeCell ref="B121:E121"/>
    <mergeCell ref="B122:E122"/>
    <mergeCell ref="B135:E135"/>
    <mergeCell ref="B136:E136"/>
    <mergeCell ref="B137:E137"/>
    <mergeCell ref="B138:E138"/>
    <mergeCell ref="B139:E139"/>
    <mergeCell ref="B140:E140"/>
    <mergeCell ref="B129:E129"/>
    <mergeCell ref="B130:E130"/>
    <mergeCell ref="B131:E131"/>
    <mergeCell ref="B132:E132"/>
    <mergeCell ref="B133:E133"/>
    <mergeCell ref="B134:E134"/>
    <mergeCell ref="B150:E150"/>
    <mergeCell ref="B151:E151"/>
    <mergeCell ref="B152:E152"/>
    <mergeCell ref="B153:E153"/>
    <mergeCell ref="B154:E154"/>
    <mergeCell ref="B155:E155"/>
    <mergeCell ref="B141:E141"/>
    <mergeCell ref="B142:E142"/>
    <mergeCell ref="B147:E147"/>
    <mergeCell ref="B148:E148"/>
    <mergeCell ref="B149:E149"/>
    <mergeCell ref="B162:E162"/>
    <mergeCell ref="B163:E163"/>
    <mergeCell ref="B164:E164"/>
    <mergeCell ref="B165:E165"/>
    <mergeCell ref="B166:E166"/>
    <mergeCell ref="B167:E167"/>
    <mergeCell ref="B156:E156"/>
    <mergeCell ref="B157:E157"/>
    <mergeCell ref="B158:E158"/>
    <mergeCell ref="B159:E159"/>
    <mergeCell ref="B160:E160"/>
    <mergeCell ref="B161:E161"/>
    <mergeCell ref="B174:E174"/>
    <mergeCell ref="B175:E175"/>
    <mergeCell ref="B176:E176"/>
    <mergeCell ref="B177:E177"/>
    <mergeCell ref="B178:E178"/>
    <mergeCell ref="B179:E179"/>
    <mergeCell ref="B168:E168"/>
    <mergeCell ref="B169:E169"/>
    <mergeCell ref="B170:E170"/>
    <mergeCell ref="B171:E171"/>
    <mergeCell ref="B172:E172"/>
    <mergeCell ref="B173:E173"/>
    <mergeCell ref="B186:E186"/>
    <mergeCell ref="B191:E191"/>
    <mergeCell ref="B192:E192"/>
    <mergeCell ref="B198:E198"/>
    <mergeCell ref="B204:E204"/>
    <mergeCell ref="B180:E180"/>
    <mergeCell ref="B181:E181"/>
    <mergeCell ref="B182:E182"/>
    <mergeCell ref="B183:E183"/>
    <mergeCell ref="B184:E184"/>
    <mergeCell ref="B185:E185"/>
    <mergeCell ref="B205:E205"/>
    <mergeCell ref="B233:D233"/>
    <mergeCell ref="E233:F233"/>
    <mergeCell ref="B234:E234"/>
    <mergeCell ref="B235:D235"/>
    <mergeCell ref="B237:E237"/>
    <mergeCell ref="B244:D244"/>
    <mergeCell ref="E244:F244"/>
    <mergeCell ref="B245:E245"/>
    <mergeCell ref="B246:D246"/>
    <mergeCell ref="B248:E248"/>
    <mergeCell ref="B253:D253"/>
    <mergeCell ref="E253:F253"/>
    <mergeCell ref="B254:E254"/>
    <mergeCell ref="B255:D255"/>
    <mergeCell ref="B257:E257"/>
    <mergeCell ref="B262:D262"/>
    <mergeCell ref="E262:F262"/>
    <mergeCell ref="B263:E263"/>
    <mergeCell ref="B264:D264"/>
    <mergeCell ref="B266:E266"/>
    <mergeCell ref="B271:D271"/>
    <mergeCell ref="E271:F271"/>
    <mergeCell ref="B272:E272"/>
    <mergeCell ref="B273:D273"/>
    <mergeCell ref="B275:E275"/>
    <mergeCell ref="B280:D280"/>
    <mergeCell ref="E280:F280"/>
    <mergeCell ref="B301:E301"/>
    <mergeCell ref="F301:H301"/>
    <mergeCell ref="B292:D292"/>
    <mergeCell ref="B294:E294"/>
    <mergeCell ref="B305:E305"/>
    <mergeCell ref="F305:H305"/>
    <mergeCell ref="B281:E281"/>
    <mergeCell ref="B283:D283"/>
    <mergeCell ref="B285:E285"/>
    <mergeCell ref="B290:D290"/>
    <mergeCell ref="E290:F290"/>
    <mergeCell ref="B291:E291"/>
    <mergeCell ref="B306:E306"/>
    <mergeCell ref="F306:H306"/>
    <mergeCell ref="B307:E307"/>
    <mergeCell ref="F307:H307"/>
    <mergeCell ref="B302:E302"/>
    <mergeCell ref="F302:H302"/>
    <mergeCell ref="B303:E303"/>
    <mergeCell ref="F303:H303"/>
    <mergeCell ref="B304:E304"/>
    <mergeCell ref="F304:H304"/>
    <mergeCell ref="B311:E311"/>
    <mergeCell ref="F311:H311"/>
    <mergeCell ref="B312:E312"/>
    <mergeCell ref="F312:H312"/>
    <mergeCell ref="B313:E313"/>
    <mergeCell ref="F313:H313"/>
    <mergeCell ref="B308:E308"/>
    <mergeCell ref="F308:H308"/>
    <mergeCell ref="B309:E309"/>
    <mergeCell ref="F309:H309"/>
    <mergeCell ref="B310:E310"/>
    <mergeCell ref="F310:H310"/>
    <mergeCell ref="B317:E317"/>
    <mergeCell ref="F317:H317"/>
    <mergeCell ref="B318:E318"/>
    <mergeCell ref="F318:H318"/>
    <mergeCell ref="B319:E319"/>
    <mergeCell ref="F319:H319"/>
    <mergeCell ref="B314:E314"/>
    <mergeCell ref="F314:H314"/>
    <mergeCell ref="B315:E315"/>
    <mergeCell ref="F315:H315"/>
    <mergeCell ref="B316:E316"/>
    <mergeCell ref="F316:H316"/>
    <mergeCell ref="B323:E323"/>
    <mergeCell ref="F323:H323"/>
    <mergeCell ref="B324:E324"/>
    <mergeCell ref="F324:H324"/>
    <mergeCell ref="B325:E325"/>
    <mergeCell ref="F325:H325"/>
    <mergeCell ref="B320:E320"/>
    <mergeCell ref="F320:H320"/>
    <mergeCell ref="B321:E321"/>
    <mergeCell ref="F321:H321"/>
    <mergeCell ref="B322:E322"/>
    <mergeCell ref="F322:H322"/>
    <mergeCell ref="D346:L346"/>
    <mergeCell ref="D347:L347"/>
    <mergeCell ref="D348:L348"/>
    <mergeCell ref="D349:L349"/>
    <mergeCell ref="D350:L350"/>
    <mergeCell ref="D351:L351"/>
    <mergeCell ref="B331:D331"/>
    <mergeCell ref="E331:F331"/>
    <mergeCell ref="B332:E332"/>
    <mergeCell ref="B334:D334"/>
    <mergeCell ref="D345:L345"/>
    <mergeCell ref="D358:L358"/>
    <mergeCell ref="D359:L359"/>
    <mergeCell ref="D360:L360"/>
    <mergeCell ref="D361:L361"/>
    <mergeCell ref="D362:L362"/>
    <mergeCell ref="D363:L363"/>
    <mergeCell ref="D352:L352"/>
    <mergeCell ref="D353:L353"/>
    <mergeCell ref="D354:L354"/>
    <mergeCell ref="D355:L355"/>
    <mergeCell ref="D356:L356"/>
    <mergeCell ref="D357:L357"/>
    <mergeCell ref="D370:L370"/>
    <mergeCell ref="B377:E377"/>
    <mergeCell ref="B378:D378"/>
    <mergeCell ref="C379:E379"/>
    <mergeCell ref="C380:E380"/>
    <mergeCell ref="D364:L364"/>
    <mergeCell ref="D365:L365"/>
    <mergeCell ref="D366:L366"/>
    <mergeCell ref="D367:L367"/>
    <mergeCell ref="D368:L368"/>
    <mergeCell ref="D369:L369"/>
    <mergeCell ref="C389:E389"/>
    <mergeCell ref="C390:E390"/>
    <mergeCell ref="C391:E391"/>
    <mergeCell ref="C392:E392"/>
    <mergeCell ref="C393:E393"/>
    <mergeCell ref="C394:E394"/>
    <mergeCell ref="C381:E381"/>
    <mergeCell ref="C382:E382"/>
    <mergeCell ref="C383:E383"/>
    <mergeCell ref="C384:E384"/>
    <mergeCell ref="B387:D387"/>
    <mergeCell ref="C388:E388"/>
    <mergeCell ref="D406:L406"/>
    <mergeCell ref="D407:L407"/>
    <mergeCell ref="D408:L408"/>
    <mergeCell ref="D409:L409"/>
    <mergeCell ref="D410:L410"/>
    <mergeCell ref="D411:L411"/>
    <mergeCell ref="D400:L400"/>
    <mergeCell ref="D401:L401"/>
    <mergeCell ref="D402:L402"/>
    <mergeCell ref="D403:L403"/>
    <mergeCell ref="D404:L404"/>
    <mergeCell ref="D405:L405"/>
    <mergeCell ref="D422:L422"/>
    <mergeCell ref="D423:L423"/>
    <mergeCell ref="D424:L424"/>
    <mergeCell ref="D425:L425"/>
    <mergeCell ref="D426:L426"/>
    <mergeCell ref="D427:L427"/>
    <mergeCell ref="D412:L412"/>
    <mergeCell ref="D417:L417"/>
    <mergeCell ref="D418:L418"/>
    <mergeCell ref="D419:L419"/>
    <mergeCell ref="D420:L420"/>
    <mergeCell ref="D421:L421"/>
    <mergeCell ref="B441:E441"/>
    <mergeCell ref="B442:E442"/>
    <mergeCell ref="B443:E443"/>
    <mergeCell ref="B444:D444"/>
    <mergeCell ref="B445:E445"/>
    <mergeCell ref="B446:E446"/>
    <mergeCell ref="D428:L428"/>
    <mergeCell ref="D429:L429"/>
    <mergeCell ref="B438:E438"/>
    <mergeCell ref="B439:E439"/>
    <mergeCell ref="B440:E440"/>
    <mergeCell ref="B462:E462"/>
    <mergeCell ref="B463:E463"/>
    <mergeCell ref="B464:E464"/>
    <mergeCell ref="B465:E465"/>
    <mergeCell ref="B466:E466"/>
    <mergeCell ref="B467:E467"/>
    <mergeCell ref="B447:E447"/>
    <mergeCell ref="B448:E448"/>
    <mergeCell ref="B449:E449"/>
    <mergeCell ref="B450:E450"/>
    <mergeCell ref="B451:E451"/>
    <mergeCell ref="B452:E452"/>
    <mergeCell ref="B474:E474"/>
    <mergeCell ref="B475:E475"/>
    <mergeCell ref="B476:E476"/>
    <mergeCell ref="B481:E481"/>
    <mergeCell ref="B482:E482"/>
    <mergeCell ref="B483:E483"/>
    <mergeCell ref="B468:E468"/>
    <mergeCell ref="B469:E469"/>
    <mergeCell ref="B470:E470"/>
    <mergeCell ref="B471:E471"/>
    <mergeCell ref="B472:E472"/>
    <mergeCell ref="B473:E473"/>
    <mergeCell ref="B490:E490"/>
    <mergeCell ref="B491:E491"/>
    <mergeCell ref="B492:E492"/>
    <mergeCell ref="B493:E493"/>
    <mergeCell ref="B494:E494"/>
    <mergeCell ref="B495:E495"/>
    <mergeCell ref="B484:E484"/>
    <mergeCell ref="B485:E485"/>
    <mergeCell ref="B486:E486"/>
    <mergeCell ref="B487:E487"/>
    <mergeCell ref="B488:E488"/>
    <mergeCell ref="B489:E489"/>
    <mergeCell ref="C507:E507"/>
    <mergeCell ref="C508:E508"/>
    <mergeCell ref="C509:E509"/>
    <mergeCell ref="C510:E510"/>
    <mergeCell ref="C511:E511"/>
    <mergeCell ref="B512:E512"/>
    <mergeCell ref="B501:D501"/>
    <mergeCell ref="C502:E502"/>
    <mergeCell ref="C503:E503"/>
    <mergeCell ref="C504:E504"/>
    <mergeCell ref="C505:E505"/>
    <mergeCell ref="B506:D506"/>
    <mergeCell ref="C519:E519"/>
    <mergeCell ref="B525:E525"/>
    <mergeCell ref="B526:E526"/>
    <mergeCell ref="B527:E527"/>
    <mergeCell ref="B528:E528"/>
    <mergeCell ref="B529:E529"/>
    <mergeCell ref="C513:E513"/>
    <mergeCell ref="C514:E514"/>
    <mergeCell ref="C515:E515"/>
    <mergeCell ref="C516:E516"/>
    <mergeCell ref="C517:E517"/>
    <mergeCell ref="B518:E518"/>
    <mergeCell ref="B569:F569"/>
    <mergeCell ref="B541:F541"/>
    <mergeCell ref="B542:F542"/>
    <mergeCell ref="B543:F543"/>
    <mergeCell ref="B559:F559"/>
    <mergeCell ref="B530:E530"/>
    <mergeCell ref="B531:E531"/>
    <mergeCell ref="B532:E532"/>
    <mergeCell ref="B533:E533"/>
    <mergeCell ref="B540:F540"/>
  </mergeCells>
  <conditionalFormatting sqref="H463:L476 H451:L451 H482:L495">
    <cfRule type="cellIs" dxfId="5" priority="1" stopIfTrue="1" operator="lessThan">
      <formula>0</formula>
    </cfRule>
  </conditionalFormatting>
  <conditionalFormatting sqref="H444:L444 H449:L449">
    <cfRule type="cellIs" dxfId="4" priority="2" stopIfTrue="1" operator="equal">
      <formula>"Ok"</formula>
    </cfRule>
    <cfRule type="cellIs" dxfId="3" priority="3" stopIfTrue="1" operator="equal">
      <formula>"Erreur"</formula>
    </cfRule>
  </conditionalFormatting>
  <conditionalFormatting sqref="H249:K249 H238:K238 H258:K258 H267:K267 H286:K286 H276:K276 H295:K295 H384:L384 H394:L394">
    <cfRule type="cellIs" dxfId="2" priority="4" stopIfTrue="1" operator="equal">
      <formula>"Ok"</formula>
    </cfRule>
    <cfRule type="cellIs" dxfId="1" priority="5" stopIfTrue="1" operator="notEqual">
      <formula>"Ok"</formula>
    </cfRule>
  </conditionalFormatting>
  <conditionalFormatting sqref="H22:L22">
    <cfRule type="cellIs" dxfId="0" priority="6" stopIfTrue="1" operator="notEqual">
      <formula>12</formula>
    </cfRule>
  </conditionalFormatting>
  <dataValidations count="2">
    <dataValidation type="list" allowBlank="1" showInputMessage="1" showErrorMessage="1" sqref="WVR982886:WVS982886 JF11:JG11 TB11:TC11 ACX11:ACY11 AMT11:AMU11 AWP11:AWQ11 BGL11:BGM11 BQH11:BQI11 CAD11:CAE11 CJZ11:CKA11 CTV11:CTW11 DDR11:DDS11 DNN11:DNO11 DXJ11:DXK11 EHF11:EHG11 ERB11:ERC11 FAX11:FAY11 FKT11:FKU11 FUP11:FUQ11 GEL11:GEM11 GOH11:GOI11 GYD11:GYE11 HHZ11:HIA11 HRV11:HRW11 IBR11:IBS11 ILN11:ILO11 IVJ11:IVK11 JFF11:JFG11 JPB11:JPC11 JYX11:JYY11 KIT11:KIU11 KSP11:KSQ11 LCL11:LCM11 LMH11:LMI11 LWD11:LWE11 MFZ11:MGA11 MPV11:MPW11 MZR11:MZS11 NJN11:NJO11 NTJ11:NTK11 ODF11:ODG11 ONB11:ONC11 OWX11:OWY11 PGT11:PGU11 PQP11:PQQ11 QAL11:QAM11 QKH11:QKI11 QUD11:QUE11 RDZ11:REA11 RNV11:RNW11 RXR11:RXS11 SHN11:SHO11 SRJ11:SRK11 TBF11:TBG11 TLB11:TLC11 TUX11:TUY11 UET11:UEU11 UOP11:UOQ11 UYL11:UYM11 VIH11:VII11 VSD11:VSE11 WBZ11:WCA11 WLV11:WLW11 WVR11:WVS11 J65382:K65382 JF65382:JG65382 TB65382:TC65382 ACX65382:ACY65382 AMT65382:AMU65382 AWP65382:AWQ65382 BGL65382:BGM65382 BQH65382:BQI65382 CAD65382:CAE65382 CJZ65382:CKA65382 CTV65382:CTW65382 DDR65382:DDS65382 DNN65382:DNO65382 DXJ65382:DXK65382 EHF65382:EHG65382 ERB65382:ERC65382 FAX65382:FAY65382 FKT65382:FKU65382 FUP65382:FUQ65382 GEL65382:GEM65382 GOH65382:GOI65382 GYD65382:GYE65382 HHZ65382:HIA65382 HRV65382:HRW65382 IBR65382:IBS65382 ILN65382:ILO65382 IVJ65382:IVK65382 JFF65382:JFG65382 JPB65382:JPC65382 JYX65382:JYY65382 KIT65382:KIU65382 KSP65382:KSQ65382 LCL65382:LCM65382 LMH65382:LMI65382 LWD65382:LWE65382 MFZ65382:MGA65382 MPV65382:MPW65382 MZR65382:MZS65382 NJN65382:NJO65382 NTJ65382:NTK65382 ODF65382:ODG65382 ONB65382:ONC65382 OWX65382:OWY65382 PGT65382:PGU65382 PQP65382:PQQ65382 QAL65382:QAM65382 QKH65382:QKI65382 QUD65382:QUE65382 RDZ65382:REA65382 RNV65382:RNW65382 RXR65382:RXS65382 SHN65382:SHO65382 SRJ65382:SRK65382 TBF65382:TBG65382 TLB65382:TLC65382 TUX65382:TUY65382 UET65382:UEU65382 UOP65382:UOQ65382 UYL65382:UYM65382 VIH65382:VII65382 VSD65382:VSE65382 WBZ65382:WCA65382 WLV65382:WLW65382 WVR65382:WVS65382 J130918:K130918 JF130918:JG130918 TB130918:TC130918 ACX130918:ACY130918 AMT130918:AMU130918 AWP130918:AWQ130918 BGL130918:BGM130918 BQH130918:BQI130918 CAD130918:CAE130918 CJZ130918:CKA130918 CTV130918:CTW130918 DDR130918:DDS130918 DNN130918:DNO130918 DXJ130918:DXK130918 EHF130918:EHG130918 ERB130918:ERC130918 FAX130918:FAY130918 FKT130918:FKU130918 FUP130918:FUQ130918 GEL130918:GEM130918 GOH130918:GOI130918 GYD130918:GYE130918 HHZ130918:HIA130918 HRV130918:HRW130918 IBR130918:IBS130918 ILN130918:ILO130918 IVJ130918:IVK130918 JFF130918:JFG130918 JPB130918:JPC130918 JYX130918:JYY130918 KIT130918:KIU130918 KSP130918:KSQ130918 LCL130918:LCM130918 LMH130918:LMI130918 LWD130918:LWE130918 MFZ130918:MGA130918 MPV130918:MPW130918 MZR130918:MZS130918 NJN130918:NJO130918 NTJ130918:NTK130918 ODF130918:ODG130918 ONB130918:ONC130918 OWX130918:OWY130918 PGT130918:PGU130918 PQP130918:PQQ130918 QAL130918:QAM130918 QKH130918:QKI130918 QUD130918:QUE130918 RDZ130918:REA130918 RNV130918:RNW130918 RXR130918:RXS130918 SHN130918:SHO130918 SRJ130918:SRK130918 TBF130918:TBG130918 TLB130918:TLC130918 TUX130918:TUY130918 UET130918:UEU130918 UOP130918:UOQ130918 UYL130918:UYM130918 VIH130918:VII130918 VSD130918:VSE130918 WBZ130918:WCA130918 WLV130918:WLW130918 WVR130918:WVS130918 J196454:K196454 JF196454:JG196454 TB196454:TC196454 ACX196454:ACY196454 AMT196454:AMU196454 AWP196454:AWQ196454 BGL196454:BGM196454 BQH196454:BQI196454 CAD196454:CAE196454 CJZ196454:CKA196454 CTV196454:CTW196454 DDR196454:DDS196454 DNN196454:DNO196454 DXJ196454:DXK196454 EHF196454:EHG196454 ERB196454:ERC196454 FAX196454:FAY196454 FKT196454:FKU196454 FUP196454:FUQ196454 GEL196454:GEM196454 GOH196454:GOI196454 GYD196454:GYE196454 HHZ196454:HIA196454 HRV196454:HRW196454 IBR196454:IBS196454 ILN196454:ILO196454 IVJ196454:IVK196454 JFF196454:JFG196454 JPB196454:JPC196454 JYX196454:JYY196454 KIT196454:KIU196454 KSP196454:KSQ196454 LCL196454:LCM196454 LMH196454:LMI196454 LWD196454:LWE196454 MFZ196454:MGA196454 MPV196454:MPW196454 MZR196454:MZS196454 NJN196454:NJO196454 NTJ196454:NTK196454 ODF196454:ODG196454 ONB196454:ONC196454 OWX196454:OWY196454 PGT196454:PGU196454 PQP196454:PQQ196454 QAL196454:QAM196454 QKH196454:QKI196454 QUD196454:QUE196454 RDZ196454:REA196454 RNV196454:RNW196454 RXR196454:RXS196454 SHN196454:SHO196454 SRJ196454:SRK196454 TBF196454:TBG196454 TLB196454:TLC196454 TUX196454:TUY196454 UET196454:UEU196454 UOP196454:UOQ196454 UYL196454:UYM196454 VIH196454:VII196454 VSD196454:VSE196454 WBZ196454:WCA196454 WLV196454:WLW196454 WVR196454:WVS196454 J261990:K261990 JF261990:JG261990 TB261990:TC261990 ACX261990:ACY261990 AMT261990:AMU261990 AWP261990:AWQ261990 BGL261990:BGM261990 BQH261990:BQI261990 CAD261990:CAE261990 CJZ261990:CKA261990 CTV261990:CTW261990 DDR261990:DDS261990 DNN261990:DNO261990 DXJ261990:DXK261990 EHF261990:EHG261990 ERB261990:ERC261990 FAX261990:FAY261990 FKT261990:FKU261990 FUP261990:FUQ261990 GEL261990:GEM261990 GOH261990:GOI261990 GYD261990:GYE261990 HHZ261990:HIA261990 HRV261990:HRW261990 IBR261990:IBS261990 ILN261990:ILO261990 IVJ261990:IVK261990 JFF261990:JFG261990 JPB261990:JPC261990 JYX261990:JYY261990 KIT261990:KIU261990 KSP261990:KSQ261990 LCL261990:LCM261990 LMH261990:LMI261990 LWD261990:LWE261990 MFZ261990:MGA261990 MPV261990:MPW261990 MZR261990:MZS261990 NJN261990:NJO261990 NTJ261990:NTK261990 ODF261990:ODG261990 ONB261990:ONC261990 OWX261990:OWY261990 PGT261990:PGU261990 PQP261990:PQQ261990 QAL261990:QAM261990 QKH261990:QKI261990 QUD261990:QUE261990 RDZ261990:REA261990 RNV261990:RNW261990 RXR261990:RXS261990 SHN261990:SHO261990 SRJ261990:SRK261990 TBF261990:TBG261990 TLB261990:TLC261990 TUX261990:TUY261990 UET261990:UEU261990 UOP261990:UOQ261990 UYL261990:UYM261990 VIH261990:VII261990 VSD261990:VSE261990 WBZ261990:WCA261990 WLV261990:WLW261990 WVR261990:WVS261990 J327526:K327526 JF327526:JG327526 TB327526:TC327526 ACX327526:ACY327526 AMT327526:AMU327526 AWP327526:AWQ327526 BGL327526:BGM327526 BQH327526:BQI327526 CAD327526:CAE327526 CJZ327526:CKA327526 CTV327526:CTW327526 DDR327526:DDS327526 DNN327526:DNO327526 DXJ327526:DXK327526 EHF327526:EHG327526 ERB327526:ERC327526 FAX327526:FAY327526 FKT327526:FKU327526 FUP327526:FUQ327526 GEL327526:GEM327526 GOH327526:GOI327526 GYD327526:GYE327526 HHZ327526:HIA327526 HRV327526:HRW327526 IBR327526:IBS327526 ILN327526:ILO327526 IVJ327526:IVK327526 JFF327526:JFG327526 JPB327526:JPC327526 JYX327526:JYY327526 KIT327526:KIU327526 KSP327526:KSQ327526 LCL327526:LCM327526 LMH327526:LMI327526 LWD327526:LWE327526 MFZ327526:MGA327526 MPV327526:MPW327526 MZR327526:MZS327526 NJN327526:NJO327526 NTJ327526:NTK327526 ODF327526:ODG327526 ONB327526:ONC327526 OWX327526:OWY327526 PGT327526:PGU327526 PQP327526:PQQ327526 QAL327526:QAM327526 QKH327526:QKI327526 QUD327526:QUE327526 RDZ327526:REA327526 RNV327526:RNW327526 RXR327526:RXS327526 SHN327526:SHO327526 SRJ327526:SRK327526 TBF327526:TBG327526 TLB327526:TLC327526 TUX327526:TUY327526 UET327526:UEU327526 UOP327526:UOQ327526 UYL327526:UYM327526 VIH327526:VII327526 VSD327526:VSE327526 WBZ327526:WCA327526 WLV327526:WLW327526 WVR327526:WVS327526 J393062:K393062 JF393062:JG393062 TB393062:TC393062 ACX393062:ACY393062 AMT393062:AMU393062 AWP393062:AWQ393062 BGL393062:BGM393062 BQH393062:BQI393062 CAD393062:CAE393062 CJZ393062:CKA393062 CTV393062:CTW393062 DDR393062:DDS393062 DNN393062:DNO393062 DXJ393062:DXK393062 EHF393062:EHG393062 ERB393062:ERC393062 FAX393062:FAY393062 FKT393062:FKU393062 FUP393062:FUQ393062 GEL393062:GEM393062 GOH393062:GOI393062 GYD393062:GYE393062 HHZ393062:HIA393062 HRV393062:HRW393062 IBR393062:IBS393062 ILN393062:ILO393062 IVJ393062:IVK393062 JFF393062:JFG393062 JPB393062:JPC393062 JYX393062:JYY393062 KIT393062:KIU393062 KSP393062:KSQ393062 LCL393062:LCM393062 LMH393062:LMI393062 LWD393062:LWE393062 MFZ393062:MGA393062 MPV393062:MPW393062 MZR393062:MZS393062 NJN393062:NJO393062 NTJ393062:NTK393062 ODF393062:ODG393062 ONB393062:ONC393062 OWX393062:OWY393062 PGT393062:PGU393062 PQP393062:PQQ393062 QAL393062:QAM393062 QKH393062:QKI393062 QUD393062:QUE393062 RDZ393062:REA393062 RNV393062:RNW393062 RXR393062:RXS393062 SHN393062:SHO393062 SRJ393062:SRK393062 TBF393062:TBG393062 TLB393062:TLC393062 TUX393062:TUY393062 UET393062:UEU393062 UOP393062:UOQ393062 UYL393062:UYM393062 VIH393062:VII393062 VSD393062:VSE393062 WBZ393062:WCA393062 WLV393062:WLW393062 WVR393062:WVS393062 J458598:K458598 JF458598:JG458598 TB458598:TC458598 ACX458598:ACY458598 AMT458598:AMU458598 AWP458598:AWQ458598 BGL458598:BGM458598 BQH458598:BQI458598 CAD458598:CAE458598 CJZ458598:CKA458598 CTV458598:CTW458598 DDR458598:DDS458598 DNN458598:DNO458598 DXJ458598:DXK458598 EHF458598:EHG458598 ERB458598:ERC458598 FAX458598:FAY458598 FKT458598:FKU458598 FUP458598:FUQ458598 GEL458598:GEM458598 GOH458598:GOI458598 GYD458598:GYE458598 HHZ458598:HIA458598 HRV458598:HRW458598 IBR458598:IBS458598 ILN458598:ILO458598 IVJ458598:IVK458598 JFF458598:JFG458598 JPB458598:JPC458598 JYX458598:JYY458598 KIT458598:KIU458598 KSP458598:KSQ458598 LCL458598:LCM458598 LMH458598:LMI458598 LWD458598:LWE458598 MFZ458598:MGA458598 MPV458598:MPW458598 MZR458598:MZS458598 NJN458598:NJO458598 NTJ458598:NTK458598 ODF458598:ODG458598 ONB458598:ONC458598 OWX458598:OWY458598 PGT458598:PGU458598 PQP458598:PQQ458598 QAL458598:QAM458598 QKH458598:QKI458598 QUD458598:QUE458598 RDZ458598:REA458598 RNV458598:RNW458598 RXR458598:RXS458598 SHN458598:SHO458598 SRJ458598:SRK458598 TBF458598:TBG458598 TLB458598:TLC458598 TUX458598:TUY458598 UET458598:UEU458598 UOP458598:UOQ458598 UYL458598:UYM458598 VIH458598:VII458598 VSD458598:VSE458598 WBZ458598:WCA458598 WLV458598:WLW458598 WVR458598:WVS458598 J524134:K524134 JF524134:JG524134 TB524134:TC524134 ACX524134:ACY524134 AMT524134:AMU524134 AWP524134:AWQ524134 BGL524134:BGM524134 BQH524134:BQI524134 CAD524134:CAE524134 CJZ524134:CKA524134 CTV524134:CTW524134 DDR524134:DDS524134 DNN524134:DNO524134 DXJ524134:DXK524134 EHF524134:EHG524134 ERB524134:ERC524134 FAX524134:FAY524134 FKT524134:FKU524134 FUP524134:FUQ524134 GEL524134:GEM524134 GOH524134:GOI524134 GYD524134:GYE524134 HHZ524134:HIA524134 HRV524134:HRW524134 IBR524134:IBS524134 ILN524134:ILO524134 IVJ524134:IVK524134 JFF524134:JFG524134 JPB524134:JPC524134 JYX524134:JYY524134 KIT524134:KIU524134 KSP524134:KSQ524134 LCL524134:LCM524134 LMH524134:LMI524134 LWD524134:LWE524134 MFZ524134:MGA524134 MPV524134:MPW524134 MZR524134:MZS524134 NJN524134:NJO524134 NTJ524134:NTK524134 ODF524134:ODG524134 ONB524134:ONC524134 OWX524134:OWY524134 PGT524134:PGU524134 PQP524134:PQQ524134 QAL524134:QAM524134 QKH524134:QKI524134 QUD524134:QUE524134 RDZ524134:REA524134 RNV524134:RNW524134 RXR524134:RXS524134 SHN524134:SHO524134 SRJ524134:SRK524134 TBF524134:TBG524134 TLB524134:TLC524134 TUX524134:TUY524134 UET524134:UEU524134 UOP524134:UOQ524134 UYL524134:UYM524134 VIH524134:VII524134 VSD524134:VSE524134 WBZ524134:WCA524134 WLV524134:WLW524134 WVR524134:WVS524134 J589670:K589670 JF589670:JG589670 TB589670:TC589670 ACX589670:ACY589670 AMT589670:AMU589670 AWP589670:AWQ589670 BGL589670:BGM589670 BQH589670:BQI589670 CAD589670:CAE589670 CJZ589670:CKA589670 CTV589670:CTW589670 DDR589670:DDS589670 DNN589670:DNO589670 DXJ589670:DXK589670 EHF589670:EHG589670 ERB589670:ERC589670 FAX589670:FAY589670 FKT589670:FKU589670 FUP589670:FUQ589670 GEL589670:GEM589670 GOH589670:GOI589670 GYD589670:GYE589670 HHZ589670:HIA589670 HRV589670:HRW589670 IBR589670:IBS589670 ILN589670:ILO589670 IVJ589670:IVK589670 JFF589670:JFG589670 JPB589670:JPC589670 JYX589670:JYY589670 KIT589670:KIU589670 KSP589670:KSQ589670 LCL589670:LCM589670 LMH589670:LMI589670 LWD589670:LWE589670 MFZ589670:MGA589670 MPV589670:MPW589670 MZR589670:MZS589670 NJN589670:NJO589670 NTJ589670:NTK589670 ODF589670:ODG589670 ONB589670:ONC589670 OWX589670:OWY589670 PGT589670:PGU589670 PQP589670:PQQ589670 QAL589670:QAM589670 QKH589670:QKI589670 QUD589670:QUE589670 RDZ589670:REA589670 RNV589670:RNW589670 RXR589670:RXS589670 SHN589670:SHO589670 SRJ589670:SRK589670 TBF589670:TBG589670 TLB589670:TLC589670 TUX589670:TUY589670 UET589670:UEU589670 UOP589670:UOQ589670 UYL589670:UYM589670 VIH589670:VII589670 VSD589670:VSE589670 WBZ589670:WCA589670 WLV589670:WLW589670 WVR589670:WVS589670 J655206:K655206 JF655206:JG655206 TB655206:TC655206 ACX655206:ACY655206 AMT655206:AMU655206 AWP655206:AWQ655206 BGL655206:BGM655206 BQH655206:BQI655206 CAD655206:CAE655206 CJZ655206:CKA655206 CTV655206:CTW655206 DDR655206:DDS655206 DNN655206:DNO655206 DXJ655206:DXK655206 EHF655206:EHG655206 ERB655206:ERC655206 FAX655206:FAY655206 FKT655206:FKU655206 FUP655206:FUQ655206 GEL655206:GEM655206 GOH655206:GOI655206 GYD655206:GYE655206 HHZ655206:HIA655206 HRV655206:HRW655206 IBR655206:IBS655206 ILN655206:ILO655206 IVJ655206:IVK655206 JFF655206:JFG655206 JPB655206:JPC655206 JYX655206:JYY655206 KIT655206:KIU655206 KSP655206:KSQ655206 LCL655206:LCM655206 LMH655206:LMI655206 LWD655206:LWE655206 MFZ655206:MGA655206 MPV655206:MPW655206 MZR655206:MZS655206 NJN655206:NJO655206 NTJ655206:NTK655206 ODF655206:ODG655206 ONB655206:ONC655206 OWX655206:OWY655206 PGT655206:PGU655206 PQP655206:PQQ655206 QAL655206:QAM655206 QKH655206:QKI655206 QUD655206:QUE655206 RDZ655206:REA655206 RNV655206:RNW655206 RXR655206:RXS655206 SHN655206:SHO655206 SRJ655206:SRK655206 TBF655206:TBG655206 TLB655206:TLC655206 TUX655206:TUY655206 UET655206:UEU655206 UOP655206:UOQ655206 UYL655206:UYM655206 VIH655206:VII655206 VSD655206:VSE655206 WBZ655206:WCA655206 WLV655206:WLW655206 WVR655206:WVS655206 J720742:K720742 JF720742:JG720742 TB720742:TC720742 ACX720742:ACY720742 AMT720742:AMU720742 AWP720742:AWQ720742 BGL720742:BGM720742 BQH720742:BQI720742 CAD720742:CAE720742 CJZ720742:CKA720742 CTV720742:CTW720742 DDR720742:DDS720742 DNN720742:DNO720742 DXJ720742:DXK720742 EHF720742:EHG720742 ERB720742:ERC720742 FAX720742:FAY720742 FKT720742:FKU720742 FUP720742:FUQ720742 GEL720742:GEM720742 GOH720742:GOI720742 GYD720742:GYE720742 HHZ720742:HIA720742 HRV720742:HRW720742 IBR720742:IBS720742 ILN720742:ILO720742 IVJ720742:IVK720742 JFF720742:JFG720742 JPB720742:JPC720742 JYX720742:JYY720742 KIT720742:KIU720742 KSP720742:KSQ720742 LCL720742:LCM720742 LMH720742:LMI720742 LWD720742:LWE720742 MFZ720742:MGA720742 MPV720742:MPW720742 MZR720742:MZS720742 NJN720742:NJO720742 NTJ720742:NTK720742 ODF720742:ODG720742 ONB720742:ONC720742 OWX720742:OWY720742 PGT720742:PGU720742 PQP720742:PQQ720742 QAL720742:QAM720742 QKH720742:QKI720742 QUD720742:QUE720742 RDZ720742:REA720742 RNV720742:RNW720742 RXR720742:RXS720742 SHN720742:SHO720742 SRJ720742:SRK720742 TBF720742:TBG720742 TLB720742:TLC720742 TUX720742:TUY720742 UET720742:UEU720742 UOP720742:UOQ720742 UYL720742:UYM720742 VIH720742:VII720742 VSD720742:VSE720742 WBZ720742:WCA720742 WLV720742:WLW720742 WVR720742:WVS720742 J786278:K786278 JF786278:JG786278 TB786278:TC786278 ACX786278:ACY786278 AMT786278:AMU786278 AWP786278:AWQ786278 BGL786278:BGM786278 BQH786278:BQI786278 CAD786278:CAE786278 CJZ786278:CKA786278 CTV786278:CTW786278 DDR786278:DDS786278 DNN786278:DNO786278 DXJ786278:DXK786278 EHF786278:EHG786278 ERB786278:ERC786278 FAX786278:FAY786278 FKT786278:FKU786278 FUP786278:FUQ786278 GEL786278:GEM786278 GOH786278:GOI786278 GYD786278:GYE786278 HHZ786278:HIA786278 HRV786278:HRW786278 IBR786278:IBS786278 ILN786278:ILO786278 IVJ786278:IVK786278 JFF786278:JFG786278 JPB786278:JPC786278 JYX786278:JYY786278 KIT786278:KIU786278 KSP786278:KSQ786278 LCL786278:LCM786278 LMH786278:LMI786278 LWD786278:LWE786278 MFZ786278:MGA786278 MPV786278:MPW786278 MZR786278:MZS786278 NJN786278:NJO786278 NTJ786278:NTK786278 ODF786278:ODG786278 ONB786278:ONC786278 OWX786278:OWY786278 PGT786278:PGU786278 PQP786278:PQQ786278 QAL786278:QAM786278 QKH786278:QKI786278 QUD786278:QUE786278 RDZ786278:REA786278 RNV786278:RNW786278 RXR786278:RXS786278 SHN786278:SHO786278 SRJ786278:SRK786278 TBF786278:TBG786278 TLB786278:TLC786278 TUX786278:TUY786278 UET786278:UEU786278 UOP786278:UOQ786278 UYL786278:UYM786278 VIH786278:VII786278 VSD786278:VSE786278 WBZ786278:WCA786278 WLV786278:WLW786278 WVR786278:WVS786278 J851814:K851814 JF851814:JG851814 TB851814:TC851814 ACX851814:ACY851814 AMT851814:AMU851814 AWP851814:AWQ851814 BGL851814:BGM851814 BQH851814:BQI851814 CAD851814:CAE851814 CJZ851814:CKA851814 CTV851814:CTW851814 DDR851814:DDS851814 DNN851814:DNO851814 DXJ851814:DXK851814 EHF851814:EHG851814 ERB851814:ERC851814 FAX851814:FAY851814 FKT851814:FKU851814 FUP851814:FUQ851814 GEL851814:GEM851814 GOH851814:GOI851814 GYD851814:GYE851814 HHZ851814:HIA851814 HRV851814:HRW851814 IBR851814:IBS851814 ILN851814:ILO851814 IVJ851814:IVK851814 JFF851814:JFG851814 JPB851814:JPC851814 JYX851814:JYY851814 KIT851814:KIU851814 KSP851814:KSQ851814 LCL851814:LCM851814 LMH851814:LMI851814 LWD851814:LWE851814 MFZ851814:MGA851814 MPV851814:MPW851814 MZR851814:MZS851814 NJN851814:NJO851814 NTJ851814:NTK851814 ODF851814:ODG851814 ONB851814:ONC851814 OWX851814:OWY851814 PGT851814:PGU851814 PQP851814:PQQ851814 QAL851814:QAM851814 QKH851814:QKI851814 QUD851814:QUE851814 RDZ851814:REA851814 RNV851814:RNW851814 RXR851814:RXS851814 SHN851814:SHO851814 SRJ851814:SRK851814 TBF851814:TBG851814 TLB851814:TLC851814 TUX851814:TUY851814 UET851814:UEU851814 UOP851814:UOQ851814 UYL851814:UYM851814 VIH851814:VII851814 VSD851814:VSE851814 WBZ851814:WCA851814 WLV851814:WLW851814 WVR851814:WVS851814 J917350:K917350 JF917350:JG917350 TB917350:TC917350 ACX917350:ACY917350 AMT917350:AMU917350 AWP917350:AWQ917350 BGL917350:BGM917350 BQH917350:BQI917350 CAD917350:CAE917350 CJZ917350:CKA917350 CTV917350:CTW917350 DDR917350:DDS917350 DNN917350:DNO917350 DXJ917350:DXK917350 EHF917350:EHG917350 ERB917350:ERC917350 FAX917350:FAY917350 FKT917350:FKU917350 FUP917350:FUQ917350 GEL917350:GEM917350 GOH917350:GOI917350 GYD917350:GYE917350 HHZ917350:HIA917350 HRV917350:HRW917350 IBR917350:IBS917350 ILN917350:ILO917350 IVJ917350:IVK917350 JFF917350:JFG917350 JPB917350:JPC917350 JYX917350:JYY917350 KIT917350:KIU917350 KSP917350:KSQ917350 LCL917350:LCM917350 LMH917350:LMI917350 LWD917350:LWE917350 MFZ917350:MGA917350 MPV917350:MPW917350 MZR917350:MZS917350 NJN917350:NJO917350 NTJ917350:NTK917350 ODF917350:ODG917350 ONB917350:ONC917350 OWX917350:OWY917350 PGT917350:PGU917350 PQP917350:PQQ917350 QAL917350:QAM917350 QKH917350:QKI917350 QUD917350:QUE917350 RDZ917350:REA917350 RNV917350:RNW917350 RXR917350:RXS917350 SHN917350:SHO917350 SRJ917350:SRK917350 TBF917350:TBG917350 TLB917350:TLC917350 TUX917350:TUY917350 UET917350:UEU917350 UOP917350:UOQ917350 UYL917350:UYM917350 VIH917350:VII917350 VSD917350:VSE917350 WBZ917350:WCA917350 WLV917350:WLW917350 WVR917350:WVS917350 J982886:K982886 JF982886:JG982886 TB982886:TC982886 ACX982886:ACY982886 AMT982886:AMU982886 AWP982886:AWQ982886 BGL982886:BGM982886 BQH982886:BQI982886 CAD982886:CAE982886 CJZ982886:CKA982886 CTV982886:CTW982886 DDR982886:DDS982886 DNN982886:DNO982886 DXJ982886:DXK982886 EHF982886:EHG982886 ERB982886:ERC982886 FAX982886:FAY982886 FKT982886:FKU982886 FUP982886:FUQ982886 GEL982886:GEM982886 GOH982886:GOI982886 GYD982886:GYE982886 HHZ982886:HIA982886 HRV982886:HRW982886 IBR982886:IBS982886 ILN982886:ILO982886 IVJ982886:IVK982886 JFF982886:JFG982886 JPB982886:JPC982886 JYX982886:JYY982886 KIT982886:KIU982886 KSP982886:KSQ982886 LCL982886:LCM982886 LMH982886:LMI982886 LWD982886:LWE982886 MFZ982886:MGA982886 MPV982886:MPW982886 MZR982886:MZS982886 NJN982886:NJO982886 NTJ982886:NTK982886 ODF982886:ODG982886 ONB982886:ONC982886 OWX982886:OWY982886 PGT982886:PGU982886 PQP982886:PQQ982886 QAL982886:QAM982886 QKH982886:QKI982886 QUD982886:QUE982886 RDZ982886:REA982886 RNV982886:RNW982886 RXR982886:RXS982886 SHN982886:SHO982886 SRJ982886:SRK982886 TBF982886:TBG982886 TLB982886:TLC982886 TUX982886:TUY982886 UET982886:UEU982886 UOP982886:UOQ982886 UYL982886:UYM982886 VIH982886:VII982886 VSD982886:VSE982886 WBZ982886:WCA982886 WLV982886:WLW982886 K11">
      <formula1>Avion</formula1>
    </dataValidation>
    <dataValidation type="list" allowBlank="1" showInputMessage="1" showErrorMessage="1" sqref="WVR982885:WVS982885 JF10:JG10 TB10:TC10 ACX10:ACY10 AMT10:AMU10 AWP10:AWQ10 BGL10:BGM10 BQH10:BQI10 CAD10:CAE10 CJZ10:CKA10 CTV10:CTW10 DDR10:DDS10 DNN10:DNO10 DXJ10:DXK10 EHF10:EHG10 ERB10:ERC10 FAX10:FAY10 FKT10:FKU10 FUP10:FUQ10 GEL10:GEM10 GOH10:GOI10 GYD10:GYE10 HHZ10:HIA10 HRV10:HRW10 IBR10:IBS10 ILN10:ILO10 IVJ10:IVK10 JFF10:JFG10 JPB10:JPC10 JYX10:JYY10 KIT10:KIU10 KSP10:KSQ10 LCL10:LCM10 LMH10:LMI10 LWD10:LWE10 MFZ10:MGA10 MPV10:MPW10 MZR10:MZS10 NJN10:NJO10 NTJ10:NTK10 ODF10:ODG10 ONB10:ONC10 OWX10:OWY10 PGT10:PGU10 PQP10:PQQ10 QAL10:QAM10 QKH10:QKI10 QUD10:QUE10 RDZ10:REA10 RNV10:RNW10 RXR10:RXS10 SHN10:SHO10 SRJ10:SRK10 TBF10:TBG10 TLB10:TLC10 TUX10:TUY10 UET10:UEU10 UOP10:UOQ10 UYL10:UYM10 VIH10:VII10 VSD10:VSE10 WBZ10:WCA10 WLV10:WLW10 WVR10:WVS10 J65381:K65381 JF65381:JG65381 TB65381:TC65381 ACX65381:ACY65381 AMT65381:AMU65381 AWP65381:AWQ65381 BGL65381:BGM65381 BQH65381:BQI65381 CAD65381:CAE65381 CJZ65381:CKA65381 CTV65381:CTW65381 DDR65381:DDS65381 DNN65381:DNO65381 DXJ65381:DXK65381 EHF65381:EHG65381 ERB65381:ERC65381 FAX65381:FAY65381 FKT65381:FKU65381 FUP65381:FUQ65381 GEL65381:GEM65381 GOH65381:GOI65381 GYD65381:GYE65381 HHZ65381:HIA65381 HRV65381:HRW65381 IBR65381:IBS65381 ILN65381:ILO65381 IVJ65381:IVK65381 JFF65381:JFG65381 JPB65381:JPC65381 JYX65381:JYY65381 KIT65381:KIU65381 KSP65381:KSQ65381 LCL65381:LCM65381 LMH65381:LMI65381 LWD65381:LWE65381 MFZ65381:MGA65381 MPV65381:MPW65381 MZR65381:MZS65381 NJN65381:NJO65381 NTJ65381:NTK65381 ODF65381:ODG65381 ONB65381:ONC65381 OWX65381:OWY65381 PGT65381:PGU65381 PQP65381:PQQ65381 QAL65381:QAM65381 QKH65381:QKI65381 QUD65381:QUE65381 RDZ65381:REA65381 RNV65381:RNW65381 RXR65381:RXS65381 SHN65381:SHO65381 SRJ65381:SRK65381 TBF65381:TBG65381 TLB65381:TLC65381 TUX65381:TUY65381 UET65381:UEU65381 UOP65381:UOQ65381 UYL65381:UYM65381 VIH65381:VII65381 VSD65381:VSE65381 WBZ65381:WCA65381 WLV65381:WLW65381 WVR65381:WVS65381 J130917:K130917 JF130917:JG130917 TB130917:TC130917 ACX130917:ACY130917 AMT130917:AMU130917 AWP130917:AWQ130917 BGL130917:BGM130917 BQH130917:BQI130917 CAD130917:CAE130917 CJZ130917:CKA130917 CTV130917:CTW130917 DDR130917:DDS130917 DNN130917:DNO130917 DXJ130917:DXK130917 EHF130917:EHG130917 ERB130917:ERC130917 FAX130917:FAY130917 FKT130917:FKU130917 FUP130917:FUQ130917 GEL130917:GEM130917 GOH130917:GOI130917 GYD130917:GYE130917 HHZ130917:HIA130917 HRV130917:HRW130917 IBR130917:IBS130917 ILN130917:ILO130917 IVJ130917:IVK130917 JFF130917:JFG130917 JPB130917:JPC130917 JYX130917:JYY130917 KIT130917:KIU130917 KSP130917:KSQ130917 LCL130917:LCM130917 LMH130917:LMI130917 LWD130917:LWE130917 MFZ130917:MGA130917 MPV130917:MPW130917 MZR130917:MZS130917 NJN130917:NJO130917 NTJ130917:NTK130917 ODF130917:ODG130917 ONB130917:ONC130917 OWX130917:OWY130917 PGT130917:PGU130917 PQP130917:PQQ130917 QAL130917:QAM130917 QKH130917:QKI130917 QUD130917:QUE130917 RDZ130917:REA130917 RNV130917:RNW130917 RXR130917:RXS130917 SHN130917:SHO130917 SRJ130917:SRK130917 TBF130917:TBG130917 TLB130917:TLC130917 TUX130917:TUY130917 UET130917:UEU130917 UOP130917:UOQ130917 UYL130917:UYM130917 VIH130917:VII130917 VSD130917:VSE130917 WBZ130917:WCA130917 WLV130917:WLW130917 WVR130917:WVS130917 J196453:K196453 JF196453:JG196453 TB196453:TC196453 ACX196453:ACY196453 AMT196453:AMU196453 AWP196453:AWQ196453 BGL196453:BGM196453 BQH196453:BQI196453 CAD196453:CAE196453 CJZ196453:CKA196453 CTV196453:CTW196453 DDR196453:DDS196453 DNN196453:DNO196453 DXJ196453:DXK196453 EHF196453:EHG196453 ERB196453:ERC196453 FAX196453:FAY196453 FKT196453:FKU196453 FUP196453:FUQ196453 GEL196453:GEM196453 GOH196453:GOI196453 GYD196453:GYE196453 HHZ196453:HIA196453 HRV196453:HRW196453 IBR196453:IBS196453 ILN196453:ILO196453 IVJ196453:IVK196453 JFF196453:JFG196453 JPB196453:JPC196453 JYX196453:JYY196453 KIT196453:KIU196453 KSP196453:KSQ196453 LCL196453:LCM196453 LMH196453:LMI196453 LWD196453:LWE196453 MFZ196453:MGA196453 MPV196453:MPW196453 MZR196453:MZS196453 NJN196453:NJO196453 NTJ196453:NTK196453 ODF196453:ODG196453 ONB196453:ONC196453 OWX196453:OWY196453 PGT196453:PGU196453 PQP196453:PQQ196453 QAL196453:QAM196453 QKH196453:QKI196453 QUD196453:QUE196453 RDZ196453:REA196453 RNV196453:RNW196453 RXR196453:RXS196453 SHN196453:SHO196453 SRJ196453:SRK196453 TBF196453:TBG196453 TLB196453:TLC196453 TUX196453:TUY196453 UET196453:UEU196453 UOP196453:UOQ196453 UYL196453:UYM196453 VIH196453:VII196453 VSD196453:VSE196453 WBZ196453:WCA196453 WLV196453:WLW196453 WVR196453:WVS196453 J261989:K261989 JF261989:JG261989 TB261989:TC261989 ACX261989:ACY261989 AMT261989:AMU261989 AWP261989:AWQ261989 BGL261989:BGM261989 BQH261989:BQI261989 CAD261989:CAE261989 CJZ261989:CKA261989 CTV261989:CTW261989 DDR261989:DDS261989 DNN261989:DNO261989 DXJ261989:DXK261989 EHF261989:EHG261989 ERB261989:ERC261989 FAX261989:FAY261989 FKT261989:FKU261989 FUP261989:FUQ261989 GEL261989:GEM261989 GOH261989:GOI261989 GYD261989:GYE261989 HHZ261989:HIA261989 HRV261989:HRW261989 IBR261989:IBS261989 ILN261989:ILO261989 IVJ261989:IVK261989 JFF261989:JFG261989 JPB261989:JPC261989 JYX261989:JYY261989 KIT261989:KIU261989 KSP261989:KSQ261989 LCL261989:LCM261989 LMH261989:LMI261989 LWD261989:LWE261989 MFZ261989:MGA261989 MPV261989:MPW261989 MZR261989:MZS261989 NJN261989:NJO261989 NTJ261989:NTK261989 ODF261989:ODG261989 ONB261989:ONC261989 OWX261989:OWY261989 PGT261989:PGU261989 PQP261989:PQQ261989 QAL261989:QAM261989 QKH261989:QKI261989 QUD261989:QUE261989 RDZ261989:REA261989 RNV261989:RNW261989 RXR261989:RXS261989 SHN261989:SHO261989 SRJ261989:SRK261989 TBF261989:TBG261989 TLB261989:TLC261989 TUX261989:TUY261989 UET261989:UEU261989 UOP261989:UOQ261989 UYL261989:UYM261989 VIH261989:VII261989 VSD261989:VSE261989 WBZ261989:WCA261989 WLV261989:WLW261989 WVR261989:WVS261989 J327525:K327525 JF327525:JG327525 TB327525:TC327525 ACX327525:ACY327525 AMT327525:AMU327525 AWP327525:AWQ327525 BGL327525:BGM327525 BQH327525:BQI327525 CAD327525:CAE327525 CJZ327525:CKA327525 CTV327525:CTW327525 DDR327525:DDS327525 DNN327525:DNO327525 DXJ327525:DXK327525 EHF327525:EHG327525 ERB327525:ERC327525 FAX327525:FAY327525 FKT327525:FKU327525 FUP327525:FUQ327525 GEL327525:GEM327525 GOH327525:GOI327525 GYD327525:GYE327525 HHZ327525:HIA327525 HRV327525:HRW327525 IBR327525:IBS327525 ILN327525:ILO327525 IVJ327525:IVK327525 JFF327525:JFG327525 JPB327525:JPC327525 JYX327525:JYY327525 KIT327525:KIU327525 KSP327525:KSQ327525 LCL327525:LCM327525 LMH327525:LMI327525 LWD327525:LWE327525 MFZ327525:MGA327525 MPV327525:MPW327525 MZR327525:MZS327525 NJN327525:NJO327525 NTJ327525:NTK327525 ODF327525:ODG327525 ONB327525:ONC327525 OWX327525:OWY327525 PGT327525:PGU327525 PQP327525:PQQ327525 QAL327525:QAM327525 QKH327525:QKI327525 QUD327525:QUE327525 RDZ327525:REA327525 RNV327525:RNW327525 RXR327525:RXS327525 SHN327525:SHO327525 SRJ327525:SRK327525 TBF327525:TBG327525 TLB327525:TLC327525 TUX327525:TUY327525 UET327525:UEU327525 UOP327525:UOQ327525 UYL327525:UYM327525 VIH327525:VII327525 VSD327525:VSE327525 WBZ327525:WCA327525 WLV327525:WLW327525 WVR327525:WVS327525 J393061:K393061 JF393061:JG393061 TB393061:TC393061 ACX393061:ACY393061 AMT393061:AMU393061 AWP393061:AWQ393061 BGL393061:BGM393061 BQH393061:BQI393061 CAD393061:CAE393061 CJZ393061:CKA393061 CTV393061:CTW393061 DDR393061:DDS393061 DNN393061:DNO393061 DXJ393061:DXK393061 EHF393061:EHG393061 ERB393061:ERC393061 FAX393061:FAY393061 FKT393061:FKU393061 FUP393061:FUQ393061 GEL393061:GEM393061 GOH393061:GOI393061 GYD393061:GYE393061 HHZ393061:HIA393061 HRV393061:HRW393061 IBR393061:IBS393061 ILN393061:ILO393061 IVJ393061:IVK393061 JFF393061:JFG393061 JPB393061:JPC393061 JYX393061:JYY393061 KIT393061:KIU393061 KSP393061:KSQ393061 LCL393061:LCM393061 LMH393061:LMI393061 LWD393061:LWE393061 MFZ393061:MGA393061 MPV393061:MPW393061 MZR393061:MZS393061 NJN393061:NJO393061 NTJ393061:NTK393061 ODF393061:ODG393061 ONB393061:ONC393061 OWX393061:OWY393061 PGT393061:PGU393061 PQP393061:PQQ393061 QAL393061:QAM393061 QKH393061:QKI393061 QUD393061:QUE393061 RDZ393061:REA393061 RNV393061:RNW393061 RXR393061:RXS393061 SHN393061:SHO393061 SRJ393061:SRK393061 TBF393061:TBG393061 TLB393061:TLC393061 TUX393061:TUY393061 UET393061:UEU393061 UOP393061:UOQ393061 UYL393061:UYM393061 VIH393061:VII393061 VSD393061:VSE393061 WBZ393061:WCA393061 WLV393061:WLW393061 WVR393061:WVS393061 J458597:K458597 JF458597:JG458597 TB458597:TC458597 ACX458597:ACY458597 AMT458597:AMU458597 AWP458597:AWQ458597 BGL458597:BGM458597 BQH458597:BQI458597 CAD458597:CAE458597 CJZ458597:CKA458597 CTV458597:CTW458597 DDR458597:DDS458597 DNN458597:DNO458597 DXJ458597:DXK458597 EHF458597:EHG458597 ERB458597:ERC458597 FAX458597:FAY458597 FKT458597:FKU458597 FUP458597:FUQ458597 GEL458597:GEM458597 GOH458597:GOI458597 GYD458597:GYE458597 HHZ458597:HIA458597 HRV458597:HRW458597 IBR458597:IBS458597 ILN458597:ILO458597 IVJ458597:IVK458597 JFF458597:JFG458597 JPB458597:JPC458597 JYX458597:JYY458597 KIT458597:KIU458597 KSP458597:KSQ458597 LCL458597:LCM458597 LMH458597:LMI458597 LWD458597:LWE458597 MFZ458597:MGA458597 MPV458597:MPW458597 MZR458597:MZS458597 NJN458597:NJO458597 NTJ458597:NTK458597 ODF458597:ODG458597 ONB458597:ONC458597 OWX458597:OWY458597 PGT458597:PGU458597 PQP458597:PQQ458597 QAL458597:QAM458597 QKH458597:QKI458597 QUD458597:QUE458597 RDZ458597:REA458597 RNV458597:RNW458597 RXR458597:RXS458597 SHN458597:SHO458597 SRJ458597:SRK458597 TBF458597:TBG458597 TLB458597:TLC458597 TUX458597:TUY458597 UET458597:UEU458597 UOP458597:UOQ458597 UYL458597:UYM458597 VIH458597:VII458597 VSD458597:VSE458597 WBZ458597:WCA458597 WLV458597:WLW458597 WVR458597:WVS458597 J524133:K524133 JF524133:JG524133 TB524133:TC524133 ACX524133:ACY524133 AMT524133:AMU524133 AWP524133:AWQ524133 BGL524133:BGM524133 BQH524133:BQI524133 CAD524133:CAE524133 CJZ524133:CKA524133 CTV524133:CTW524133 DDR524133:DDS524133 DNN524133:DNO524133 DXJ524133:DXK524133 EHF524133:EHG524133 ERB524133:ERC524133 FAX524133:FAY524133 FKT524133:FKU524133 FUP524133:FUQ524133 GEL524133:GEM524133 GOH524133:GOI524133 GYD524133:GYE524133 HHZ524133:HIA524133 HRV524133:HRW524133 IBR524133:IBS524133 ILN524133:ILO524133 IVJ524133:IVK524133 JFF524133:JFG524133 JPB524133:JPC524133 JYX524133:JYY524133 KIT524133:KIU524133 KSP524133:KSQ524133 LCL524133:LCM524133 LMH524133:LMI524133 LWD524133:LWE524133 MFZ524133:MGA524133 MPV524133:MPW524133 MZR524133:MZS524133 NJN524133:NJO524133 NTJ524133:NTK524133 ODF524133:ODG524133 ONB524133:ONC524133 OWX524133:OWY524133 PGT524133:PGU524133 PQP524133:PQQ524133 QAL524133:QAM524133 QKH524133:QKI524133 QUD524133:QUE524133 RDZ524133:REA524133 RNV524133:RNW524133 RXR524133:RXS524133 SHN524133:SHO524133 SRJ524133:SRK524133 TBF524133:TBG524133 TLB524133:TLC524133 TUX524133:TUY524133 UET524133:UEU524133 UOP524133:UOQ524133 UYL524133:UYM524133 VIH524133:VII524133 VSD524133:VSE524133 WBZ524133:WCA524133 WLV524133:WLW524133 WVR524133:WVS524133 J589669:K589669 JF589669:JG589669 TB589669:TC589669 ACX589669:ACY589669 AMT589669:AMU589669 AWP589669:AWQ589669 BGL589669:BGM589669 BQH589669:BQI589669 CAD589669:CAE589669 CJZ589669:CKA589669 CTV589669:CTW589669 DDR589669:DDS589669 DNN589669:DNO589669 DXJ589669:DXK589669 EHF589669:EHG589669 ERB589669:ERC589669 FAX589669:FAY589669 FKT589669:FKU589669 FUP589669:FUQ589669 GEL589669:GEM589669 GOH589669:GOI589669 GYD589669:GYE589669 HHZ589669:HIA589669 HRV589669:HRW589669 IBR589669:IBS589669 ILN589669:ILO589669 IVJ589669:IVK589669 JFF589669:JFG589669 JPB589669:JPC589669 JYX589669:JYY589669 KIT589669:KIU589669 KSP589669:KSQ589669 LCL589669:LCM589669 LMH589669:LMI589669 LWD589669:LWE589669 MFZ589669:MGA589669 MPV589669:MPW589669 MZR589669:MZS589669 NJN589669:NJO589669 NTJ589669:NTK589669 ODF589669:ODG589669 ONB589669:ONC589669 OWX589669:OWY589669 PGT589669:PGU589669 PQP589669:PQQ589669 QAL589669:QAM589669 QKH589669:QKI589669 QUD589669:QUE589669 RDZ589669:REA589669 RNV589669:RNW589669 RXR589669:RXS589669 SHN589669:SHO589669 SRJ589669:SRK589669 TBF589669:TBG589669 TLB589669:TLC589669 TUX589669:TUY589669 UET589669:UEU589669 UOP589669:UOQ589669 UYL589669:UYM589669 VIH589669:VII589669 VSD589669:VSE589669 WBZ589669:WCA589669 WLV589669:WLW589669 WVR589669:WVS589669 J655205:K655205 JF655205:JG655205 TB655205:TC655205 ACX655205:ACY655205 AMT655205:AMU655205 AWP655205:AWQ655205 BGL655205:BGM655205 BQH655205:BQI655205 CAD655205:CAE655205 CJZ655205:CKA655205 CTV655205:CTW655205 DDR655205:DDS655205 DNN655205:DNO655205 DXJ655205:DXK655205 EHF655205:EHG655205 ERB655205:ERC655205 FAX655205:FAY655205 FKT655205:FKU655205 FUP655205:FUQ655205 GEL655205:GEM655205 GOH655205:GOI655205 GYD655205:GYE655205 HHZ655205:HIA655205 HRV655205:HRW655205 IBR655205:IBS655205 ILN655205:ILO655205 IVJ655205:IVK655205 JFF655205:JFG655205 JPB655205:JPC655205 JYX655205:JYY655205 KIT655205:KIU655205 KSP655205:KSQ655205 LCL655205:LCM655205 LMH655205:LMI655205 LWD655205:LWE655205 MFZ655205:MGA655205 MPV655205:MPW655205 MZR655205:MZS655205 NJN655205:NJO655205 NTJ655205:NTK655205 ODF655205:ODG655205 ONB655205:ONC655205 OWX655205:OWY655205 PGT655205:PGU655205 PQP655205:PQQ655205 QAL655205:QAM655205 QKH655205:QKI655205 QUD655205:QUE655205 RDZ655205:REA655205 RNV655205:RNW655205 RXR655205:RXS655205 SHN655205:SHO655205 SRJ655205:SRK655205 TBF655205:TBG655205 TLB655205:TLC655205 TUX655205:TUY655205 UET655205:UEU655205 UOP655205:UOQ655205 UYL655205:UYM655205 VIH655205:VII655205 VSD655205:VSE655205 WBZ655205:WCA655205 WLV655205:WLW655205 WVR655205:WVS655205 J720741:K720741 JF720741:JG720741 TB720741:TC720741 ACX720741:ACY720741 AMT720741:AMU720741 AWP720741:AWQ720741 BGL720741:BGM720741 BQH720741:BQI720741 CAD720741:CAE720741 CJZ720741:CKA720741 CTV720741:CTW720741 DDR720741:DDS720741 DNN720741:DNO720741 DXJ720741:DXK720741 EHF720741:EHG720741 ERB720741:ERC720741 FAX720741:FAY720741 FKT720741:FKU720741 FUP720741:FUQ720741 GEL720741:GEM720741 GOH720741:GOI720741 GYD720741:GYE720741 HHZ720741:HIA720741 HRV720741:HRW720741 IBR720741:IBS720741 ILN720741:ILO720741 IVJ720741:IVK720741 JFF720741:JFG720741 JPB720741:JPC720741 JYX720741:JYY720741 KIT720741:KIU720741 KSP720741:KSQ720741 LCL720741:LCM720741 LMH720741:LMI720741 LWD720741:LWE720741 MFZ720741:MGA720741 MPV720741:MPW720741 MZR720741:MZS720741 NJN720741:NJO720741 NTJ720741:NTK720741 ODF720741:ODG720741 ONB720741:ONC720741 OWX720741:OWY720741 PGT720741:PGU720741 PQP720741:PQQ720741 QAL720741:QAM720741 QKH720741:QKI720741 QUD720741:QUE720741 RDZ720741:REA720741 RNV720741:RNW720741 RXR720741:RXS720741 SHN720741:SHO720741 SRJ720741:SRK720741 TBF720741:TBG720741 TLB720741:TLC720741 TUX720741:TUY720741 UET720741:UEU720741 UOP720741:UOQ720741 UYL720741:UYM720741 VIH720741:VII720741 VSD720741:VSE720741 WBZ720741:WCA720741 WLV720741:WLW720741 WVR720741:WVS720741 J786277:K786277 JF786277:JG786277 TB786277:TC786277 ACX786277:ACY786277 AMT786277:AMU786277 AWP786277:AWQ786277 BGL786277:BGM786277 BQH786277:BQI786277 CAD786277:CAE786277 CJZ786277:CKA786277 CTV786277:CTW786277 DDR786277:DDS786277 DNN786277:DNO786277 DXJ786277:DXK786277 EHF786277:EHG786277 ERB786277:ERC786277 FAX786277:FAY786277 FKT786277:FKU786277 FUP786277:FUQ786277 GEL786277:GEM786277 GOH786277:GOI786277 GYD786277:GYE786277 HHZ786277:HIA786277 HRV786277:HRW786277 IBR786277:IBS786277 ILN786277:ILO786277 IVJ786277:IVK786277 JFF786277:JFG786277 JPB786277:JPC786277 JYX786277:JYY786277 KIT786277:KIU786277 KSP786277:KSQ786277 LCL786277:LCM786277 LMH786277:LMI786277 LWD786277:LWE786277 MFZ786277:MGA786277 MPV786277:MPW786277 MZR786277:MZS786277 NJN786277:NJO786277 NTJ786277:NTK786277 ODF786277:ODG786277 ONB786277:ONC786277 OWX786277:OWY786277 PGT786277:PGU786277 PQP786277:PQQ786277 QAL786277:QAM786277 QKH786277:QKI786277 QUD786277:QUE786277 RDZ786277:REA786277 RNV786277:RNW786277 RXR786277:RXS786277 SHN786277:SHO786277 SRJ786277:SRK786277 TBF786277:TBG786277 TLB786277:TLC786277 TUX786277:TUY786277 UET786277:UEU786277 UOP786277:UOQ786277 UYL786277:UYM786277 VIH786277:VII786277 VSD786277:VSE786277 WBZ786277:WCA786277 WLV786277:WLW786277 WVR786277:WVS786277 J851813:K851813 JF851813:JG851813 TB851813:TC851813 ACX851813:ACY851813 AMT851813:AMU851813 AWP851813:AWQ851813 BGL851813:BGM851813 BQH851813:BQI851813 CAD851813:CAE851813 CJZ851813:CKA851813 CTV851813:CTW851813 DDR851813:DDS851813 DNN851813:DNO851813 DXJ851813:DXK851813 EHF851813:EHG851813 ERB851813:ERC851813 FAX851813:FAY851813 FKT851813:FKU851813 FUP851813:FUQ851813 GEL851813:GEM851813 GOH851813:GOI851813 GYD851813:GYE851813 HHZ851813:HIA851813 HRV851813:HRW851813 IBR851813:IBS851813 ILN851813:ILO851813 IVJ851813:IVK851813 JFF851813:JFG851813 JPB851813:JPC851813 JYX851813:JYY851813 KIT851813:KIU851813 KSP851813:KSQ851813 LCL851813:LCM851813 LMH851813:LMI851813 LWD851813:LWE851813 MFZ851813:MGA851813 MPV851813:MPW851813 MZR851813:MZS851813 NJN851813:NJO851813 NTJ851813:NTK851813 ODF851813:ODG851813 ONB851813:ONC851813 OWX851813:OWY851813 PGT851813:PGU851813 PQP851813:PQQ851813 QAL851813:QAM851813 QKH851813:QKI851813 QUD851813:QUE851813 RDZ851813:REA851813 RNV851813:RNW851813 RXR851813:RXS851813 SHN851813:SHO851813 SRJ851813:SRK851813 TBF851813:TBG851813 TLB851813:TLC851813 TUX851813:TUY851813 UET851813:UEU851813 UOP851813:UOQ851813 UYL851813:UYM851813 VIH851813:VII851813 VSD851813:VSE851813 WBZ851813:WCA851813 WLV851813:WLW851813 WVR851813:WVS851813 J917349:K917349 JF917349:JG917349 TB917349:TC917349 ACX917349:ACY917349 AMT917349:AMU917349 AWP917349:AWQ917349 BGL917349:BGM917349 BQH917349:BQI917349 CAD917349:CAE917349 CJZ917349:CKA917349 CTV917349:CTW917349 DDR917349:DDS917349 DNN917349:DNO917349 DXJ917349:DXK917349 EHF917349:EHG917349 ERB917349:ERC917349 FAX917349:FAY917349 FKT917349:FKU917349 FUP917349:FUQ917349 GEL917349:GEM917349 GOH917349:GOI917349 GYD917349:GYE917349 HHZ917349:HIA917349 HRV917349:HRW917349 IBR917349:IBS917349 ILN917349:ILO917349 IVJ917349:IVK917349 JFF917349:JFG917349 JPB917349:JPC917349 JYX917349:JYY917349 KIT917349:KIU917349 KSP917349:KSQ917349 LCL917349:LCM917349 LMH917349:LMI917349 LWD917349:LWE917349 MFZ917349:MGA917349 MPV917349:MPW917349 MZR917349:MZS917349 NJN917349:NJO917349 NTJ917349:NTK917349 ODF917349:ODG917349 ONB917349:ONC917349 OWX917349:OWY917349 PGT917349:PGU917349 PQP917349:PQQ917349 QAL917349:QAM917349 QKH917349:QKI917349 QUD917349:QUE917349 RDZ917349:REA917349 RNV917349:RNW917349 RXR917349:RXS917349 SHN917349:SHO917349 SRJ917349:SRK917349 TBF917349:TBG917349 TLB917349:TLC917349 TUX917349:TUY917349 UET917349:UEU917349 UOP917349:UOQ917349 UYL917349:UYM917349 VIH917349:VII917349 VSD917349:VSE917349 WBZ917349:WCA917349 WLV917349:WLW917349 WVR917349:WVS917349 J982885:K982885 JF982885:JG982885 TB982885:TC982885 ACX982885:ACY982885 AMT982885:AMU982885 AWP982885:AWQ982885 BGL982885:BGM982885 BQH982885:BQI982885 CAD982885:CAE982885 CJZ982885:CKA982885 CTV982885:CTW982885 DDR982885:DDS982885 DNN982885:DNO982885 DXJ982885:DXK982885 EHF982885:EHG982885 ERB982885:ERC982885 FAX982885:FAY982885 FKT982885:FKU982885 FUP982885:FUQ982885 GEL982885:GEM982885 GOH982885:GOI982885 GYD982885:GYE982885 HHZ982885:HIA982885 HRV982885:HRW982885 IBR982885:IBS982885 ILN982885:ILO982885 IVJ982885:IVK982885 JFF982885:JFG982885 JPB982885:JPC982885 JYX982885:JYY982885 KIT982885:KIU982885 KSP982885:KSQ982885 LCL982885:LCM982885 LMH982885:LMI982885 LWD982885:LWE982885 MFZ982885:MGA982885 MPV982885:MPW982885 MZR982885:MZS982885 NJN982885:NJO982885 NTJ982885:NTK982885 ODF982885:ODG982885 ONB982885:ONC982885 OWX982885:OWY982885 PGT982885:PGU982885 PQP982885:PQQ982885 QAL982885:QAM982885 QKH982885:QKI982885 QUD982885:QUE982885 RDZ982885:REA982885 RNV982885:RNW982885 RXR982885:RXS982885 SHN982885:SHO982885 SRJ982885:SRK982885 TBF982885:TBG982885 TLB982885:TLC982885 TUX982885:TUY982885 UET982885:UEU982885 UOP982885:UOQ982885 UYL982885:UYM982885 VIH982885:VII982885 VSD982885:VSE982885 WBZ982885:WCA982885 WLV982885:WLW982885 K10">
      <formula1>Exploit</formula1>
    </dataValidation>
  </dataValidations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ColWidth="11.42578125" defaultRowHeight="15" x14ac:dyDescent="0.25"/>
  <sheetData>
    <row r="1" spans="1:1" x14ac:dyDescent="0.25">
      <c r="A1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CFED9B716A24AA4DA28B1093A0300" ma:contentTypeVersion="15" ma:contentTypeDescription="Een nieuw document maken." ma:contentTypeScope="" ma:versionID="29d36cb5fdf3d454913eef7973d98c3a">
  <xsd:schema xmlns:xsd="http://www.w3.org/2001/XMLSchema" xmlns:xs="http://www.w3.org/2001/XMLSchema" xmlns:p="http://schemas.microsoft.com/office/2006/metadata/properties" xmlns:ns2="63981706-239b-4a55-acc1-380cfbf0ba24" xmlns:ns3="f96d9188-6e9c-42f6-85dc-306a68cee04a" targetNamespace="http://schemas.microsoft.com/office/2006/metadata/properties" ma:root="true" ma:fieldsID="439d6561151bd7abf048cc82536f42c8" ns2:_="" ns3:_="">
    <xsd:import namespace="63981706-239b-4a55-acc1-380cfbf0ba24"/>
    <xsd:import namespace="f96d9188-6e9c-42f6-85dc-306a68cee0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81706-239b-4a55-acc1-380cfbf0ba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796568b8-3478-464e-b755-c4061f938b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d9188-6e9c-42f6-85dc-306a68cee0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ab44af-bdba-404d-be74-deabd5972655}" ma:internalName="TaxCatchAll" ma:showField="CatchAllData" ma:web="f96d9188-6e9c-42f6-85dc-306a68cee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96d9188-6e9c-42f6-85dc-306a68cee04a" xsi:nil="true"/>
    <lcf76f155ced4ddcb4097134ff3c332f xmlns="63981706-239b-4a55-acc1-380cfbf0ba2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E1BB16-F273-4F12-A8B6-5CA8D16B18F9}"/>
</file>

<file path=customXml/itemProps2.xml><?xml version="1.0" encoding="utf-8"?>
<ds:datastoreItem xmlns:ds="http://schemas.openxmlformats.org/officeDocument/2006/customXml" ds:itemID="{FE8149DF-D359-4101-9C6A-1D82512C1FFE}"/>
</file>

<file path=customXml/itemProps3.xml><?xml version="1.0" encoding="utf-8"?>
<ds:datastoreItem xmlns:ds="http://schemas.openxmlformats.org/officeDocument/2006/customXml" ds:itemID="{403BB006-603A-4EAB-B52F-FC70E8D6C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Jorge Gonzalez</dc:creator>
  <cp:lastModifiedBy>Nele Ide</cp:lastModifiedBy>
  <dcterms:created xsi:type="dcterms:W3CDTF">2013-02-01T10:03:37Z</dcterms:created>
  <dcterms:modified xsi:type="dcterms:W3CDTF">2015-03-16T08:52:04Z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0x01010060BCFED9B716A24AA4DA28B1093A0300</vt:lpwstr>
  </property>
</Properties>
</file>